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workbookProtection workbookPassword="C006" lockStructure="1"/>
  <bookViews>
    <workbookView xWindow="0" yWindow="90" windowWidth="25440" windowHeight="12225"/>
  </bookViews>
  <sheets>
    <sheet name="KURS BİTİŞ TARİH HESAPLAMA" sheetId="1" r:id="rId1"/>
    <sheet name="TATİLLER ve SEMİNER DÖNEMLERİ" sheetId="2" r:id="rId2"/>
  </sheets>
  <definedNames>
    <definedName name="DRM">'KURS BİTİŞ TARİH HESAPLAMA'!$I$5</definedName>
    <definedName name="işaret">'TATİLLER ve SEMİNER DÖNEMLERİ'!$D$4:$D$19</definedName>
    <definedName name="PLAN">'TATİLLER ve SEMİNER DÖNEMLERİ'!$W$3:$X$8</definedName>
    <definedName name="saat">'KURS BİTİŞ TARİH HESAPLAMA'!$L$12:$M$18</definedName>
    <definedName name="takvim">'TATİLLER ve SEMİNER DÖNEMLERİ'!$B$4:$B$146</definedName>
    <definedName name="TARİHSEÇ">'KURS BİTİŞ TARİH HESAPLAMA'!$AV$3:$AV$2752</definedName>
    <definedName name="TATİL">'TATİLLER ve SEMİNER DÖNEMLERİ'!#REF!</definedName>
    <definedName name="üçlü">'KURS BİTİŞ TARİH HESAPLAMA'!$I$5:$I$7</definedName>
    <definedName name="_xlnm.Print_Area" localSheetId="0">'KURS BİTİŞ TARİH HESAPLAMA'!$E$1:$AH$497</definedName>
    <definedName name="YILL">'KURS BİTİŞ TARİH HESAPLAMA'!$AJ$4:$AJ$11</definedName>
  </definedNames>
  <calcPr calcId="144525" iterateDelta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2" l="1"/>
  <c r="B43" i="2"/>
  <c r="B22" i="2"/>
  <c r="A12" i="1"/>
  <c r="S1" i="2"/>
  <c r="R46" i="2" s="1"/>
  <c r="F46" i="2" s="1"/>
  <c r="R4" i="2" l="1"/>
  <c r="R52" i="2"/>
  <c r="F52" i="2" s="1"/>
  <c r="R49" i="2"/>
  <c r="F49" i="2" s="1"/>
  <c r="R51" i="2"/>
  <c r="R53" i="2"/>
  <c r="F53" i="2" s="1"/>
  <c r="R55" i="2"/>
  <c r="R57" i="2"/>
  <c r="F57" i="2" s="1"/>
  <c r="R59" i="2"/>
  <c r="R61" i="2"/>
  <c r="F61" i="2" s="1"/>
  <c r="R63" i="2"/>
  <c r="R68" i="2"/>
  <c r="F68" i="2" s="1"/>
  <c r="R145" i="2"/>
  <c r="F145" i="2" s="1"/>
  <c r="R143" i="2"/>
  <c r="F143" i="2" s="1"/>
  <c r="R141" i="2"/>
  <c r="F141" i="2" s="1"/>
  <c r="R139" i="2"/>
  <c r="F139" i="2" s="1"/>
  <c r="R137" i="2"/>
  <c r="F137" i="2" s="1"/>
  <c r="R135" i="2"/>
  <c r="F135" i="2" s="1"/>
  <c r="R133" i="2"/>
  <c r="F133" i="2" s="1"/>
  <c r="AF193" i="1" s="1"/>
  <c r="R131" i="2"/>
  <c r="F131" i="2" s="1"/>
  <c r="R129" i="2"/>
  <c r="F129" i="2" s="1"/>
  <c r="R127" i="2"/>
  <c r="F127" i="2" s="1"/>
  <c r="R125" i="2"/>
  <c r="F125" i="2" s="1"/>
  <c r="R123" i="2"/>
  <c r="F123" i="2" s="1"/>
  <c r="R121" i="2"/>
  <c r="F121" i="2" s="1"/>
  <c r="R119" i="2"/>
  <c r="F119" i="2" s="1"/>
  <c r="R117" i="2"/>
  <c r="F117" i="2" s="1"/>
  <c r="R115" i="2"/>
  <c r="F115" i="2" s="1"/>
  <c r="R113" i="2"/>
  <c r="F113" i="2" s="1"/>
  <c r="R111" i="2"/>
  <c r="F111" i="2" s="1"/>
  <c r="R109" i="2"/>
  <c r="F109" i="2" s="1"/>
  <c r="R107" i="2"/>
  <c r="F107" i="2" s="1"/>
  <c r="R105" i="2"/>
  <c r="F105" i="2" s="1"/>
  <c r="R103" i="2"/>
  <c r="F103" i="2" s="1"/>
  <c r="R101" i="2"/>
  <c r="F101" i="2" s="1"/>
  <c r="R99" i="2"/>
  <c r="F99" i="2" s="1"/>
  <c r="R97" i="2"/>
  <c r="F97" i="2" s="1"/>
  <c r="R95" i="2"/>
  <c r="F95" i="2" s="1"/>
  <c r="R93" i="2"/>
  <c r="F93" i="2" s="1"/>
  <c r="R91" i="2"/>
  <c r="F91" i="2" s="1"/>
  <c r="R89" i="2"/>
  <c r="F89" i="2" s="1"/>
  <c r="R87" i="2"/>
  <c r="F87" i="2" s="1"/>
  <c r="R85" i="2"/>
  <c r="F85" i="2" s="1"/>
  <c r="R83" i="2"/>
  <c r="F83" i="2" s="1"/>
  <c r="R81" i="2"/>
  <c r="F81" i="2" s="1"/>
  <c r="R79" i="2"/>
  <c r="F79" i="2" s="1"/>
  <c r="R77" i="2"/>
  <c r="F77" i="2" s="1"/>
  <c r="R75" i="2"/>
  <c r="F75" i="2" s="1"/>
  <c r="R73" i="2"/>
  <c r="F73" i="2" s="1"/>
  <c r="R71" i="2"/>
  <c r="F71" i="2" s="1"/>
  <c r="R69" i="2"/>
  <c r="F69" i="2" s="1"/>
  <c r="R50" i="2"/>
  <c r="F50" i="2" s="1"/>
  <c r="R54" i="2"/>
  <c r="F54" i="2" s="1"/>
  <c r="R56" i="2"/>
  <c r="F56" i="2" s="1"/>
  <c r="R58" i="2"/>
  <c r="F58" i="2" s="1"/>
  <c r="R60" i="2"/>
  <c r="F60" i="2" s="1"/>
  <c r="R62" i="2"/>
  <c r="F62" i="2" s="1"/>
  <c r="R67" i="2"/>
  <c r="F67" i="2" s="1"/>
  <c r="R146" i="2"/>
  <c r="F146" i="2" s="1"/>
  <c r="R144" i="2"/>
  <c r="F144" i="2" s="1"/>
  <c r="R142" i="2"/>
  <c r="F142" i="2" s="1"/>
  <c r="R140" i="2"/>
  <c r="F140" i="2" s="1"/>
  <c r="R138" i="2"/>
  <c r="R136" i="2"/>
  <c r="F136" i="2" s="1"/>
  <c r="R134" i="2"/>
  <c r="R132" i="2"/>
  <c r="F132" i="2" s="1"/>
  <c r="R130" i="2"/>
  <c r="R128" i="2"/>
  <c r="F128" i="2" s="1"/>
  <c r="R126" i="2"/>
  <c r="R124" i="2"/>
  <c r="F124" i="2" s="1"/>
  <c r="R122" i="2"/>
  <c r="R120" i="2"/>
  <c r="F120" i="2" s="1"/>
  <c r="R118" i="2"/>
  <c r="R116" i="2"/>
  <c r="F116" i="2" s="1"/>
  <c r="R114" i="2"/>
  <c r="R112" i="2"/>
  <c r="F112" i="2" s="1"/>
  <c r="R110" i="2"/>
  <c r="R108" i="2"/>
  <c r="F108" i="2" s="1"/>
  <c r="R106" i="2"/>
  <c r="R104" i="2"/>
  <c r="F104" i="2" s="1"/>
  <c r="R102" i="2"/>
  <c r="R100" i="2"/>
  <c r="F100" i="2" s="1"/>
  <c r="R98" i="2"/>
  <c r="R96" i="2"/>
  <c r="F96" i="2" s="1"/>
  <c r="R94" i="2"/>
  <c r="R92" i="2"/>
  <c r="F92" i="2" s="1"/>
  <c r="R90" i="2"/>
  <c r="R88" i="2"/>
  <c r="F88" i="2" s="1"/>
  <c r="R86" i="2"/>
  <c r="R84" i="2"/>
  <c r="F84" i="2" s="1"/>
  <c r="R82" i="2"/>
  <c r="R80" i="2"/>
  <c r="F80" i="2" s="1"/>
  <c r="R78" i="2"/>
  <c r="R76" i="2"/>
  <c r="F76" i="2" s="1"/>
  <c r="R74" i="2"/>
  <c r="R72" i="2"/>
  <c r="F72" i="2" s="1"/>
  <c r="R70" i="2"/>
  <c r="R18" i="2"/>
  <c r="F18" i="2" s="1"/>
  <c r="R16" i="2"/>
  <c r="F16" i="2" s="1"/>
  <c r="AF82" i="1" s="1"/>
  <c r="R14" i="2"/>
  <c r="F14" i="2" s="1"/>
  <c r="R12" i="2"/>
  <c r="F12" i="2" s="1"/>
  <c r="AF78" i="1" s="1"/>
  <c r="R10" i="2"/>
  <c r="F10" i="2" s="1"/>
  <c r="R8" i="2"/>
  <c r="F8" i="2" s="1"/>
  <c r="AF74" i="1" s="1"/>
  <c r="R6" i="2"/>
  <c r="F6" i="2" s="1"/>
  <c r="R21" i="2"/>
  <c r="R25" i="2"/>
  <c r="F25" i="2" s="1"/>
  <c r="R23" i="2"/>
  <c r="R29" i="2"/>
  <c r="F29" i="2" s="1"/>
  <c r="R31" i="2"/>
  <c r="F31" i="2" s="1"/>
  <c r="R33" i="2"/>
  <c r="F33" i="2" s="1"/>
  <c r="R35" i="2"/>
  <c r="F35" i="2" s="1"/>
  <c r="R37" i="2"/>
  <c r="F37" i="2" s="1"/>
  <c r="R39" i="2"/>
  <c r="F39" i="2" s="1"/>
  <c r="R43" i="2"/>
  <c r="F43" i="2" s="1"/>
  <c r="R45" i="2"/>
  <c r="F4" i="2"/>
  <c r="AF70" i="1" s="1"/>
  <c r="R17" i="2"/>
  <c r="F17" i="2" s="1"/>
  <c r="R15" i="2"/>
  <c r="F15" i="2" s="1"/>
  <c r="R13" i="2"/>
  <c r="F13" i="2" s="1"/>
  <c r="R11" i="2"/>
  <c r="F11" i="2" s="1"/>
  <c r="AF77" i="1" s="1"/>
  <c r="R9" i="2"/>
  <c r="F9" i="2" s="1"/>
  <c r="R7" i="2"/>
  <c r="F7" i="2" s="1"/>
  <c r="AF73" i="1" s="1"/>
  <c r="R5" i="2"/>
  <c r="F5" i="2" s="1"/>
  <c r="R22" i="2"/>
  <c r="F22" i="2" s="1"/>
  <c r="AF87" i="1" s="1"/>
  <c r="R24" i="2"/>
  <c r="F24" i="2" s="1"/>
  <c r="R28" i="2"/>
  <c r="F28" i="2" s="1"/>
  <c r="R30" i="2"/>
  <c r="F30" i="2" s="1"/>
  <c r="R32" i="2"/>
  <c r="F32" i="2" s="1"/>
  <c r="R34" i="2"/>
  <c r="F34" i="2" s="1"/>
  <c r="R36" i="2"/>
  <c r="F36" i="2" s="1"/>
  <c r="R38" i="2"/>
  <c r="F38" i="2" s="1"/>
  <c r="R42" i="2"/>
  <c r="F42" i="2" s="1"/>
  <c r="AF105" i="1" s="1"/>
  <c r="R44" i="2"/>
  <c r="F44" i="2" s="1"/>
  <c r="E21" i="2"/>
  <c r="B44" i="2"/>
  <c r="B45" i="2"/>
  <c r="B46" i="2"/>
  <c r="B23" i="2"/>
  <c r="B24" i="2"/>
  <c r="B2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5" i="2"/>
  <c r="E67" i="2"/>
  <c r="B70" i="2" s="1"/>
  <c r="E49" i="2"/>
  <c r="E42" i="2"/>
  <c r="E28" i="2"/>
  <c r="B31" i="2" s="1"/>
  <c r="E22" i="2"/>
  <c r="AC87" i="1" s="1"/>
  <c r="AE87" i="1" s="1"/>
  <c r="E4" i="2"/>
  <c r="E5" i="2" s="1"/>
  <c r="AC71" i="1" s="1"/>
  <c r="AE71" i="1" s="1"/>
  <c r="E145" i="2"/>
  <c r="E146" i="2"/>
  <c r="E139" i="2"/>
  <c r="E140" i="2"/>
  <c r="E141" i="2"/>
  <c r="E142" i="2"/>
  <c r="E143" i="2"/>
  <c r="E144" i="2"/>
  <c r="AF107" i="1"/>
  <c r="AF106" i="1"/>
  <c r="AF90" i="1"/>
  <c r="AF89" i="1"/>
  <c r="AF199" i="1"/>
  <c r="AC127" i="1"/>
  <c r="AE127" i="1" s="1"/>
  <c r="AF112" i="1"/>
  <c r="AF114" i="1"/>
  <c r="AF115" i="1"/>
  <c r="AF116" i="1"/>
  <c r="AF118" i="1"/>
  <c r="AF119" i="1"/>
  <c r="AF120" i="1"/>
  <c r="AF122" i="1"/>
  <c r="AF123" i="1"/>
  <c r="AF124" i="1"/>
  <c r="AF111" i="1"/>
  <c r="AC111" i="1"/>
  <c r="AE111" i="1" s="1"/>
  <c r="E63" i="2"/>
  <c r="AC125" i="1" s="1"/>
  <c r="AE125" i="1" s="1"/>
  <c r="E62" i="2"/>
  <c r="AC124" i="1" s="1"/>
  <c r="AE124" i="1" s="1"/>
  <c r="E61" i="2"/>
  <c r="AC123" i="1" s="1"/>
  <c r="AE123" i="1" s="1"/>
  <c r="E60" i="2"/>
  <c r="AC122" i="1" s="1"/>
  <c r="AE122" i="1" s="1"/>
  <c r="E59" i="2"/>
  <c r="AC121" i="1" s="1"/>
  <c r="AE121" i="1" s="1"/>
  <c r="E58" i="2"/>
  <c r="AC120" i="1" s="1"/>
  <c r="AE120" i="1" s="1"/>
  <c r="E57" i="2"/>
  <c r="AC119" i="1" s="1"/>
  <c r="AE119" i="1" s="1"/>
  <c r="AF109" i="1"/>
  <c r="AC105" i="1"/>
  <c r="AE105" i="1" s="1"/>
  <c r="AC92" i="1"/>
  <c r="AE92" i="1" s="1"/>
  <c r="AC86" i="1"/>
  <c r="AE86" i="1" s="1"/>
  <c r="AF71" i="1"/>
  <c r="AF72" i="1"/>
  <c r="AF75" i="1"/>
  <c r="AF76" i="1"/>
  <c r="AF79" i="1"/>
  <c r="AF80" i="1"/>
  <c r="AF81" i="1"/>
  <c r="AF83" i="1"/>
  <c r="AF84" i="1"/>
  <c r="E11" i="2"/>
  <c r="AC77" i="1" s="1"/>
  <c r="AE77" i="1" s="1"/>
  <c r="E12" i="2"/>
  <c r="AC78" i="1" s="1"/>
  <c r="AE78" i="1" s="1"/>
  <c r="E13" i="2"/>
  <c r="AC79" i="1" s="1"/>
  <c r="AE79" i="1" s="1"/>
  <c r="E14" i="2"/>
  <c r="AC80" i="1" s="1"/>
  <c r="AE80" i="1" s="1"/>
  <c r="E15" i="2"/>
  <c r="AC81" i="1" s="1"/>
  <c r="AE81" i="1" s="1"/>
  <c r="E16" i="2"/>
  <c r="AC82" i="1" s="1"/>
  <c r="AE82" i="1" s="1"/>
  <c r="E17" i="2"/>
  <c r="AC83" i="1" s="1"/>
  <c r="AE83" i="1" s="1"/>
  <c r="E18" i="2"/>
  <c r="AC84" i="1" s="1"/>
  <c r="AE84" i="1" s="1"/>
  <c r="AC70" i="1"/>
  <c r="AE70" i="1" s="1"/>
  <c r="AV12" i="1"/>
  <c r="AF127" i="1"/>
  <c r="E23" i="2"/>
  <c r="AC88" i="1" s="1"/>
  <c r="AE88" i="1" s="1"/>
  <c r="E72" i="2"/>
  <c r="AC132" i="1" s="1"/>
  <c r="AE132" i="1" s="1"/>
  <c r="E76" i="2"/>
  <c r="AC136" i="1" s="1"/>
  <c r="AE136" i="1" s="1"/>
  <c r="E78" i="2"/>
  <c r="AC138" i="1" s="1"/>
  <c r="AE138" i="1" s="1"/>
  <c r="E69" i="2"/>
  <c r="AC129" i="1" s="1"/>
  <c r="AE129" i="1" s="1"/>
  <c r="E68" i="2"/>
  <c r="AC128" i="1" s="1"/>
  <c r="AE128" i="1" s="1"/>
  <c r="AF136" i="1"/>
  <c r="AF133" i="1"/>
  <c r="AF132" i="1"/>
  <c r="AF131" i="1"/>
  <c r="AF129" i="1"/>
  <c r="AF128" i="1"/>
  <c r="E43" i="2"/>
  <c r="E32" i="2"/>
  <c r="AC96" i="1" s="1"/>
  <c r="AE96" i="1" s="1"/>
  <c r="E34" i="2"/>
  <c r="AC98" i="1" s="1"/>
  <c r="AE98" i="1" s="1"/>
  <c r="E30" i="2"/>
  <c r="AC94" i="1" s="1"/>
  <c r="AE94" i="1" s="1"/>
  <c r="E31" i="2"/>
  <c r="AC95" i="1" s="1"/>
  <c r="AE95" i="1" s="1"/>
  <c r="E33" i="2"/>
  <c r="AC97" i="1" s="1"/>
  <c r="AE97" i="1" s="1"/>
  <c r="E35" i="2"/>
  <c r="AC99" i="1" s="1"/>
  <c r="AE99" i="1" s="1"/>
  <c r="E36" i="2"/>
  <c r="AC100" i="1" s="1"/>
  <c r="AE100" i="1" s="1"/>
  <c r="E37" i="2"/>
  <c r="AC101" i="1" s="1"/>
  <c r="AE101" i="1" s="1"/>
  <c r="E38" i="2"/>
  <c r="AC102" i="1" s="1"/>
  <c r="AE102" i="1" s="1"/>
  <c r="E39" i="2"/>
  <c r="AC103" i="1" s="1"/>
  <c r="AE103" i="1" s="1"/>
  <c r="E29" i="2"/>
  <c r="AC93" i="1" s="1"/>
  <c r="AE93" i="1" s="1"/>
  <c r="E79" i="2"/>
  <c r="AC139" i="1" s="1"/>
  <c r="AE139" i="1" s="1"/>
  <c r="AF140" i="1"/>
  <c r="AF143" i="1"/>
  <c r="AF144" i="1"/>
  <c r="AF145" i="1"/>
  <c r="AF147" i="1"/>
  <c r="AF148" i="1"/>
  <c r="AF149" i="1"/>
  <c r="AF151" i="1"/>
  <c r="AF152" i="1"/>
  <c r="AF153" i="1"/>
  <c r="AF155" i="1"/>
  <c r="AF156" i="1"/>
  <c r="AF157" i="1"/>
  <c r="AF159" i="1"/>
  <c r="AF160" i="1"/>
  <c r="AF161" i="1"/>
  <c r="AF163" i="1"/>
  <c r="AF164" i="1"/>
  <c r="AF165" i="1"/>
  <c r="AF167" i="1"/>
  <c r="AF168" i="1"/>
  <c r="AF169" i="1"/>
  <c r="AF171" i="1"/>
  <c r="AF172" i="1"/>
  <c r="AF173" i="1"/>
  <c r="AF175" i="1"/>
  <c r="AF176" i="1"/>
  <c r="AF177" i="1"/>
  <c r="AF179" i="1"/>
  <c r="AF180" i="1"/>
  <c r="AF181" i="1"/>
  <c r="AF183" i="1"/>
  <c r="AF184" i="1"/>
  <c r="AF185" i="1"/>
  <c r="AF187" i="1"/>
  <c r="AF188" i="1"/>
  <c r="AF189" i="1"/>
  <c r="AF191" i="1"/>
  <c r="AF192" i="1"/>
  <c r="AF195" i="1"/>
  <c r="AF196" i="1"/>
  <c r="AF197" i="1"/>
  <c r="F45" i="2" l="1"/>
  <c r="AF108" i="1" s="1"/>
  <c r="F23" i="2"/>
  <c r="AF88" i="1" s="1"/>
  <c r="F21" i="2"/>
  <c r="AF86" i="1" s="1"/>
  <c r="F70" i="2"/>
  <c r="AF130" i="1" s="1"/>
  <c r="F74" i="2"/>
  <c r="AF134" i="1" s="1"/>
  <c r="F78" i="2"/>
  <c r="AF138" i="1" s="1"/>
  <c r="F82" i="2"/>
  <c r="AF142" i="1" s="1"/>
  <c r="F86" i="2"/>
  <c r="AF146" i="1" s="1"/>
  <c r="F90" i="2"/>
  <c r="AF150" i="1" s="1"/>
  <c r="F94" i="2"/>
  <c r="AF154" i="1" s="1"/>
  <c r="F98" i="2"/>
  <c r="AF158" i="1" s="1"/>
  <c r="F102" i="2"/>
  <c r="AF162" i="1" s="1"/>
  <c r="F106" i="2"/>
  <c r="AF166" i="1" s="1"/>
  <c r="F110" i="2"/>
  <c r="AF170" i="1" s="1"/>
  <c r="F114" i="2"/>
  <c r="AF174" i="1" s="1"/>
  <c r="F118" i="2"/>
  <c r="AF178" i="1" s="1"/>
  <c r="F122" i="2"/>
  <c r="AF182" i="1" s="1"/>
  <c r="F126" i="2"/>
  <c r="AF186" i="1" s="1"/>
  <c r="F130" i="2"/>
  <c r="AF190" i="1" s="1"/>
  <c r="F134" i="2"/>
  <c r="AF194" i="1" s="1"/>
  <c r="F138" i="2"/>
  <c r="AF198" i="1" s="1"/>
  <c r="F63" i="2"/>
  <c r="AF125" i="1" s="1"/>
  <c r="F59" i="2"/>
  <c r="AF121" i="1" s="1"/>
  <c r="F55" i="2"/>
  <c r="AF117" i="1" s="1"/>
  <c r="F51" i="2"/>
  <c r="AF113" i="1" s="1"/>
  <c r="AF100" i="1"/>
  <c r="AF96" i="1"/>
  <c r="AF92" i="1"/>
  <c r="AF101" i="1"/>
  <c r="AF97" i="1"/>
  <c r="AF93" i="1"/>
  <c r="AF102" i="1"/>
  <c r="AF98" i="1"/>
  <c r="AF94" i="1"/>
  <c r="AF103" i="1"/>
  <c r="AF99" i="1"/>
  <c r="AF95" i="1"/>
  <c r="B68" i="2"/>
  <c r="B145" i="2"/>
  <c r="B143" i="2"/>
  <c r="B141" i="2"/>
  <c r="B139" i="2"/>
  <c r="B137" i="2"/>
  <c r="B135" i="2"/>
  <c r="B133" i="2"/>
  <c r="B131" i="2"/>
  <c r="B129" i="2"/>
  <c r="B127" i="2"/>
  <c r="B125" i="2"/>
  <c r="B123" i="2"/>
  <c r="B121" i="2"/>
  <c r="B119" i="2"/>
  <c r="B117" i="2"/>
  <c r="B115" i="2"/>
  <c r="B113" i="2"/>
  <c r="B111" i="2"/>
  <c r="B109" i="2"/>
  <c r="B107" i="2"/>
  <c r="B105" i="2"/>
  <c r="B103" i="2"/>
  <c r="B101" i="2"/>
  <c r="B99" i="2"/>
  <c r="B97" i="2"/>
  <c r="B95" i="2"/>
  <c r="B93" i="2"/>
  <c r="B91" i="2"/>
  <c r="B89" i="2"/>
  <c r="B87" i="2"/>
  <c r="B85" i="2"/>
  <c r="B83" i="2"/>
  <c r="B81" i="2"/>
  <c r="B79" i="2"/>
  <c r="B77" i="2"/>
  <c r="B75" i="2"/>
  <c r="B73" i="2"/>
  <c r="B71" i="2"/>
  <c r="B69" i="2"/>
  <c r="B146" i="2"/>
  <c r="B144" i="2"/>
  <c r="B142" i="2"/>
  <c r="B140" i="2"/>
  <c r="B138" i="2"/>
  <c r="B136" i="2"/>
  <c r="B134" i="2"/>
  <c r="B132" i="2"/>
  <c r="B130" i="2"/>
  <c r="B128" i="2"/>
  <c r="B126" i="2"/>
  <c r="B124" i="2"/>
  <c r="B122" i="2"/>
  <c r="B120" i="2"/>
  <c r="B118" i="2"/>
  <c r="B116" i="2"/>
  <c r="B114" i="2"/>
  <c r="B112" i="2"/>
  <c r="B110" i="2"/>
  <c r="B108" i="2"/>
  <c r="B106" i="2"/>
  <c r="B104" i="2"/>
  <c r="B102" i="2"/>
  <c r="B100" i="2"/>
  <c r="B98" i="2"/>
  <c r="B96" i="2"/>
  <c r="B94" i="2"/>
  <c r="B92" i="2"/>
  <c r="B90" i="2"/>
  <c r="B88" i="2"/>
  <c r="B86" i="2"/>
  <c r="B84" i="2"/>
  <c r="B82" i="2"/>
  <c r="B80" i="2"/>
  <c r="B78" i="2"/>
  <c r="B76" i="2"/>
  <c r="B74" i="2"/>
  <c r="B72" i="2"/>
  <c r="B50" i="2"/>
  <c r="E50" i="2" s="1"/>
  <c r="AC112" i="1" s="1"/>
  <c r="AE112" i="1" s="1"/>
  <c r="B62" i="2"/>
  <c r="B60" i="2"/>
  <c r="B58" i="2"/>
  <c r="B56" i="2"/>
  <c r="B54" i="2"/>
  <c r="B52" i="2"/>
  <c r="B63" i="2"/>
  <c r="B61" i="2"/>
  <c r="B59" i="2"/>
  <c r="B57" i="2"/>
  <c r="B55" i="2"/>
  <c r="B53" i="2"/>
  <c r="B51" i="2"/>
  <c r="E51" i="2" s="1"/>
  <c r="AC113" i="1" s="1"/>
  <c r="AE113" i="1" s="1"/>
  <c r="B38" i="2"/>
  <c r="B36" i="2"/>
  <c r="B34" i="2"/>
  <c r="B32" i="2"/>
  <c r="B30" i="2"/>
  <c r="B39" i="2"/>
  <c r="B37" i="2"/>
  <c r="B35" i="2"/>
  <c r="B33" i="2"/>
  <c r="D1" i="2"/>
  <c r="E6" i="2"/>
  <c r="AC72" i="1" s="1"/>
  <c r="AE72" i="1" s="1"/>
  <c r="E7" i="2"/>
  <c r="E52" i="2"/>
  <c r="E24" i="2"/>
  <c r="AF141" i="1"/>
  <c r="AF139" i="1"/>
  <c r="AF137" i="1"/>
  <c r="AF135" i="1"/>
  <c r="E44" i="2"/>
  <c r="AC106" i="1"/>
  <c r="AE106" i="1" s="1"/>
  <c r="E70" i="2"/>
  <c r="E77" i="2"/>
  <c r="E73" i="2"/>
  <c r="BB6" i="1"/>
  <c r="AC133" i="1" l="1"/>
  <c r="AE133" i="1" s="1"/>
  <c r="AC130" i="1"/>
  <c r="AE130" i="1" s="1"/>
  <c r="AC137" i="1"/>
  <c r="AE137" i="1" s="1"/>
  <c r="AC114" i="1"/>
  <c r="AE114" i="1" s="1"/>
  <c r="E53" i="2"/>
  <c r="AC107" i="1"/>
  <c r="AE107" i="1" s="1"/>
  <c r="E45" i="2"/>
  <c r="AC89" i="1"/>
  <c r="AE89" i="1" s="1"/>
  <c r="E25" i="2"/>
  <c r="AC90" i="1" s="1"/>
  <c r="AE90" i="1" s="1"/>
  <c r="AC73" i="1"/>
  <c r="AE73" i="1" s="1"/>
  <c r="E8" i="2"/>
  <c r="E74" i="2"/>
  <c r="E71" i="2"/>
  <c r="BA12" i="1"/>
  <c r="AC131" i="1" l="1"/>
  <c r="AE131" i="1" s="1"/>
  <c r="AC134" i="1"/>
  <c r="AE134" i="1" s="1"/>
  <c r="AC115" i="1"/>
  <c r="AE115" i="1" s="1"/>
  <c r="E54" i="2"/>
  <c r="AC108" i="1"/>
  <c r="AE108" i="1" s="1"/>
  <c r="E46" i="2"/>
  <c r="AC109" i="1" s="1"/>
  <c r="AE109" i="1" s="1"/>
  <c r="AC74" i="1"/>
  <c r="AE74" i="1" s="1"/>
  <c r="E9" i="2"/>
  <c r="E75" i="2"/>
  <c r="L6" i="1"/>
  <c r="AC135" i="1" l="1"/>
  <c r="AE135" i="1" s="1"/>
  <c r="AC116" i="1"/>
  <c r="AE116" i="1" s="1"/>
  <c r="E55" i="2"/>
  <c r="AC75" i="1"/>
  <c r="AE75" i="1" s="1"/>
  <c r="E10" i="2"/>
  <c r="AC10" i="1"/>
  <c r="AC30" i="1" s="1"/>
  <c r="AC50" i="1" s="1"/>
  <c r="AC117" i="1" l="1"/>
  <c r="AE117" i="1" s="1"/>
  <c r="E56" i="2"/>
  <c r="AC76" i="1"/>
  <c r="AE76" i="1" s="1"/>
  <c r="F13" i="1"/>
  <c r="G13" i="1"/>
  <c r="F14" i="1"/>
  <c r="G14" i="1"/>
  <c r="F15" i="1"/>
  <c r="G15" i="1"/>
  <c r="F16" i="1"/>
  <c r="G16" i="1"/>
  <c r="F17" i="1"/>
  <c r="G17" i="1"/>
  <c r="F18" i="1"/>
  <c r="G18" i="1"/>
  <c r="G12" i="1"/>
  <c r="F12" i="1"/>
  <c r="G19" i="1"/>
  <c r="F19" i="1"/>
  <c r="G25" i="1"/>
  <c r="F25" i="1"/>
  <c r="AC118" i="1" l="1"/>
  <c r="AE118" i="1" s="1"/>
  <c r="F20" i="1"/>
  <c r="F27" i="1" s="1"/>
  <c r="F34" i="1" s="1"/>
  <c r="F41" i="1" s="1"/>
  <c r="F48" i="1" s="1"/>
  <c r="F55" i="1" s="1"/>
  <c r="F62" i="1" s="1"/>
  <c r="F69" i="1" s="1"/>
  <c r="F76" i="1" s="1"/>
  <c r="F83" i="1" s="1"/>
  <c r="F90" i="1" s="1"/>
  <c r="F97" i="1" s="1"/>
  <c r="F104" i="1" s="1"/>
  <c r="F111" i="1" s="1"/>
  <c r="F118" i="1" s="1"/>
  <c r="F125" i="1" s="1"/>
  <c r="F132" i="1" s="1"/>
  <c r="F139" i="1" s="1"/>
  <c r="F146" i="1" s="1"/>
  <c r="F153" i="1" s="1"/>
  <c r="F160" i="1" s="1"/>
  <c r="F167" i="1" s="1"/>
  <c r="F174" i="1" s="1"/>
  <c r="F181" i="1" s="1"/>
  <c r="F188" i="1" s="1"/>
  <c r="F195" i="1" s="1"/>
  <c r="F202" i="1" s="1"/>
  <c r="F209" i="1" s="1"/>
  <c r="F216" i="1" s="1"/>
  <c r="F223" i="1" s="1"/>
  <c r="F230" i="1" s="1"/>
  <c r="F237" i="1" s="1"/>
  <c r="F244" i="1" s="1"/>
  <c r="F251" i="1" s="1"/>
  <c r="F258" i="1" s="1"/>
  <c r="F265" i="1" s="1"/>
  <c r="F272" i="1" s="1"/>
  <c r="F279" i="1" s="1"/>
  <c r="F286" i="1" s="1"/>
  <c r="F293" i="1" s="1"/>
  <c r="F300" i="1" s="1"/>
  <c r="F307" i="1" s="1"/>
  <c r="F314" i="1" s="1"/>
  <c r="F321" i="1" s="1"/>
  <c r="F328" i="1" s="1"/>
  <c r="F335" i="1" s="1"/>
  <c r="F342" i="1" s="1"/>
  <c r="F349" i="1" s="1"/>
  <c r="F356" i="1" s="1"/>
  <c r="F363" i="1" s="1"/>
  <c r="F370" i="1" s="1"/>
  <c r="F377" i="1" s="1"/>
  <c r="F384" i="1" s="1"/>
  <c r="F391" i="1" s="1"/>
  <c r="F398" i="1" s="1"/>
  <c r="F405" i="1" s="1"/>
  <c r="F412" i="1" s="1"/>
  <c r="F419" i="1" s="1"/>
  <c r="F426" i="1" s="1"/>
  <c r="F433" i="1" s="1"/>
  <c r="F440" i="1" s="1"/>
  <c r="F447" i="1" s="1"/>
  <c r="F454" i="1" s="1"/>
  <c r="F461" i="1" s="1"/>
  <c r="F468" i="1" s="1"/>
  <c r="F475" i="1" s="1"/>
  <c r="F482" i="1" s="1"/>
  <c r="F489" i="1" s="1"/>
  <c r="F496" i="1" s="1"/>
  <c r="F21" i="1"/>
  <c r="F28" i="1" s="1"/>
  <c r="F35" i="1" s="1"/>
  <c r="F42" i="1" s="1"/>
  <c r="F49" i="1" s="1"/>
  <c r="F56" i="1" s="1"/>
  <c r="F63" i="1" s="1"/>
  <c r="F70" i="1" s="1"/>
  <c r="F77" i="1" s="1"/>
  <c r="F84" i="1" s="1"/>
  <c r="F91" i="1" s="1"/>
  <c r="F98" i="1" s="1"/>
  <c r="F105" i="1" s="1"/>
  <c r="F112" i="1" s="1"/>
  <c r="F119" i="1" s="1"/>
  <c r="F126" i="1" s="1"/>
  <c r="F133" i="1" s="1"/>
  <c r="F140" i="1" s="1"/>
  <c r="F147" i="1" s="1"/>
  <c r="F154" i="1" s="1"/>
  <c r="F161" i="1" s="1"/>
  <c r="F168" i="1" s="1"/>
  <c r="F175" i="1" s="1"/>
  <c r="F182" i="1" s="1"/>
  <c r="F189" i="1" s="1"/>
  <c r="F196" i="1" s="1"/>
  <c r="F203" i="1" s="1"/>
  <c r="F210" i="1" s="1"/>
  <c r="F217" i="1" s="1"/>
  <c r="F224" i="1" s="1"/>
  <c r="F231" i="1" s="1"/>
  <c r="F238" i="1" s="1"/>
  <c r="F245" i="1" s="1"/>
  <c r="F252" i="1" s="1"/>
  <c r="F259" i="1" s="1"/>
  <c r="F266" i="1" s="1"/>
  <c r="F273" i="1" s="1"/>
  <c r="F280" i="1" s="1"/>
  <c r="F287" i="1" s="1"/>
  <c r="F294" i="1" s="1"/>
  <c r="F301" i="1" s="1"/>
  <c r="F308" i="1" s="1"/>
  <c r="F315" i="1" s="1"/>
  <c r="F322" i="1" s="1"/>
  <c r="F329" i="1" s="1"/>
  <c r="F336" i="1" s="1"/>
  <c r="F343" i="1" s="1"/>
  <c r="F350" i="1" s="1"/>
  <c r="F357" i="1" s="1"/>
  <c r="F364" i="1" s="1"/>
  <c r="F371" i="1" s="1"/>
  <c r="F378" i="1" s="1"/>
  <c r="F385" i="1" s="1"/>
  <c r="F392" i="1" s="1"/>
  <c r="F399" i="1" s="1"/>
  <c r="F406" i="1" s="1"/>
  <c r="F413" i="1" s="1"/>
  <c r="F420" i="1" s="1"/>
  <c r="F427" i="1" s="1"/>
  <c r="F434" i="1" s="1"/>
  <c r="F441" i="1" s="1"/>
  <c r="F448" i="1" s="1"/>
  <c r="F455" i="1" s="1"/>
  <c r="F462" i="1" s="1"/>
  <c r="F469" i="1" s="1"/>
  <c r="F476" i="1" s="1"/>
  <c r="F483" i="1" s="1"/>
  <c r="F490" i="1" s="1"/>
  <c r="F22" i="1"/>
  <c r="F29" i="1" s="1"/>
  <c r="F36" i="1" s="1"/>
  <c r="F43" i="1" s="1"/>
  <c r="F50" i="1" s="1"/>
  <c r="F57" i="1" s="1"/>
  <c r="F64" i="1" s="1"/>
  <c r="F71" i="1" s="1"/>
  <c r="F78" i="1" s="1"/>
  <c r="F85" i="1" s="1"/>
  <c r="F92" i="1" s="1"/>
  <c r="F99" i="1" s="1"/>
  <c r="F106" i="1" s="1"/>
  <c r="F113" i="1" s="1"/>
  <c r="F120" i="1" s="1"/>
  <c r="F127" i="1" s="1"/>
  <c r="F134" i="1" s="1"/>
  <c r="F141" i="1" s="1"/>
  <c r="F148" i="1" s="1"/>
  <c r="F155" i="1" s="1"/>
  <c r="F162" i="1" s="1"/>
  <c r="F169" i="1" s="1"/>
  <c r="F176" i="1" s="1"/>
  <c r="F183" i="1" s="1"/>
  <c r="F190" i="1" s="1"/>
  <c r="F197" i="1" s="1"/>
  <c r="F204" i="1" s="1"/>
  <c r="F211" i="1" s="1"/>
  <c r="F218" i="1" s="1"/>
  <c r="F225" i="1" s="1"/>
  <c r="F232" i="1" s="1"/>
  <c r="F239" i="1" s="1"/>
  <c r="F246" i="1" s="1"/>
  <c r="F253" i="1" s="1"/>
  <c r="F260" i="1" s="1"/>
  <c r="F267" i="1" s="1"/>
  <c r="F274" i="1" s="1"/>
  <c r="F281" i="1" s="1"/>
  <c r="F288" i="1" s="1"/>
  <c r="F295" i="1" s="1"/>
  <c r="F302" i="1" s="1"/>
  <c r="F309" i="1" s="1"/>
  <c r="F316" i="1" s="1"/>
  <c r="F323" i="1" s="1"/>
  <c r="F330" i="1" s="1"/>
  <c r="F337" i="1" s="1"/>
  <c r="F344" i="1" s="1"/>
  <c r="F351" i="1" s="1"/>
  <c r="F358" i="1" s="1"/>
  <c r="F365" i="1" s="1"/>
  <c r="F372" i="1" s="1"/>
  <c r="F379" i="1" s="1"/>
  <c r="F386" i="1" s="1"/>
  <c r="F393" i="1" s="1"/>
  <c r="F400" i="1" s="1"/>
  <c r="F407" i="1" s="1"/>
  <c r="F414" i="1" s="1"/>
  <c r="F421" i="1" s="1"/>
  <c r="F428" i="1" s="1"/>
  <c r="F435" i="1" s="1"/>
  <c r="F442" i="1" s="1"/>
  <c r="F449" i="1" s="1"/>
  <c r="F456" i="1" s="1"/>
  <c r="F463" i="1" s="1"/>
  <c r="F470" i="1" s="1"/>
  <c r="F477" i="1" s="1"/>
  <c r="F484" i="1" s="1"/>
  <c r="F491" i="1" s="1"/>
  <c r="F23" i="1"/>
  <c r="F30" i="1" s="1"/>
  <c r="F37" i="1" s="1"/>
  <c r="F44" i="1" s="1"/>
  <c r="F51" i="1" s="1"/>
  <c r="F58" i="1" s="1"/>
  <c r="F65" i="1" s="1"/>
  <c r="F72" i="1" s="1"/>
  <c r="F79" i="1" s="1"/>
  <c r="F86" i="1" s="1"/>
  <c r="F93" i="1" s="1"/>
  <c r="F100" i="1" s="1"/>
  <c r="F107" i="1" s="1"/>
  <c r="F114" i="1" s="1"/>
  <c r="F121" i="1" s="1"/>
  <c r="F128" i="1" s="1"/>
  <c r="F135" i="1" s="1"/>
  <c r="F142" i="1" s="1"/>
  <c r="F149" i="1" s="1"/>
  <c r="F156" i="1" s="1"/>
  <c r="F163" i="1" s="1"/>
  <c r="F170" i="1" s="1"/>
  <c r="F177" i="1" s="1"/>
  <c r="F184" i="1" s="1"/>
  <c r="F191" i="1" s="1"/>
  <c r="F198" i="1" s="1"/>
  <c r="F205" i="1" s="1"/>
  <c r="F212" i="1" s="1"/>
  <c r="F219" i="1" s="1"/>
  <c r="F226" i="1" s="1"/>
  <c r="F233" i="1" s="1"/>
  <c r="F240" i="1" s="1"/>
  <c r="F247" i="1" s="1"/>
  <c r="F254" i="1" s="1"/>
  <c r="F261" i="1" s="1"/>
  <c r="F268" i="1" s="1"/>
  <c r="F275" i="1" s="1"/>
  <c r="F282" i="1" s="1"/>
  <c r="F289" i="1" s="1"/>
  <c r="F296" i="1" s="1"/>
  <c r="F303" i="1" s="1"/>
  <c r="F310" i="1" s="1"/>
  <c r="F317" i="1" s="1"/>
  <c r="F324" i="1" s="1"/>
  <c r="F331" i="1" s="1"/>
  <c r="F338" i="1" s="1"/>
  <c r="F345" i="1" s="1"/>
  <c r="F352" i="1" s="1"/>
  <c r="F359" i="1" s="1"/>
  <c r="F366" i="1" s="1"/>
  <c r="F373" i="1" s="1"/>
  <c r="F380" i="1" s="1"/>
  <c r="F387" i="1" s="1"/>
  <c r="F394" i="1" s="1"/>
  <c r="F401" i="1" s="1"/>
  <c r="F408" i="1" s="1"/>
  <c r="F415" i="1" s="1"/>
  <c r="F422" i="1" s="1"/>
  <c r="F429" i="1" s="1"/>
  <c r="F436" i="1" s="1"/>
  <c r="F443" i="1" s="1"/>
  <c r="F450" i="1" s="1"/>
  <c r="F457" i="1" s="1"/>
  <c r="F464" i="1" s="1"/>
  <c r="F471" i="1" s="1"/>
  <c r="F478" i="1" s="1"/>
  <c r="F485" i="1" s="1"/>
  <c r="F492" i="1" s="1"/>
  <c r="F24" i="1"/>
  <c r="F32" i="1"/>
  <c r="F31" i="1"/>
  <c r="F38" i="1" s="1"/>
  <c r="F45" i="1" s="1"/>
  <c r="F52" i="1" s="1"/>
  <c r="F59" i="1" s="1"/>
  <c r="F66" i="1" s="1"/>
  <c r="F73" i="1" s="1"/>
  <c r="F80" i="1" s="1"/>
  <c r="F87" i="1" s="1"/>
  <c r="F94" i="1" s="1"/>
  <c r="F101" i="1" s="1"/>
  <c r="F108" i="1" s="1"/>
  <c r="F115" i="1" s="1"/>
  <c r="F122" i="1" s="1"/>
  <c r="F129" i="1" s="1"/>
  <c r="F136" i="1" s="1"/>
  <c r="F143" i="1" s="1"/>
  <c r="F150" i="1" s="1"/>
  <c r="F157" i="1" s="1"/>
  <c r="F164" i="1" s="1"/>
  <c r="F171" i="1" s="1"/>
  <c r="F178" i="1" s="1"/>
  <c r="F185" i="1" s="1"/>
  <c r="F192" i="1" s="1"/>
  <c r="F199" i="1" s="1"/>
  <c r="F206" i="1" s="1"/>
  <c r="F213" i="1" s="1"/>
  <c r="F220" i="1" s="1"/>
  <c r="F227" i="1" s="1"/>
  <c r="F234" i="1" s="1"/>
  <c r="F241" i="1" s="1"/>
  <c r="F248" i="1" s="1"/>
  <c r="F255" i="1" s="1"/>
  <c r="F262" i="1" s="1"/>
  <c r="F269" i="1" s="1"/>
  <c r="F276" i="1" s="1"/>
  <c r="F283" i="1" s="1"/>
  <c r="F290" i="1" s="1"/>
  <c r="F297" i="1" s="1"/>
  <c r="F304" i="1" s="1"/>
  <c r="F311" i="1" s="1"/>
  <c r="F318" i="1" s="1"/>
  <c r="F325" i="1" s="1"/>
  <c r="F332" i="1" s="1"/>
  <c r="F339" i="1" s="1"/>
  <c r="F346" i="1" s="1"/>
  <c r="F353" i="1" s="1"/>
  <c r="F360" i="1" s="1"/>
  <c r="F367" i="1" s="1"/>
  <c r="F374" i="1" s="1"/>
  <c r="F381" i="1" s="1"/>
  <c r="F388" i="1" s="1"/>
  <c r="F395" i="1" s="1"/>
  <c r="F402" i="1" s="1"/>
  <c r="F409" i="1" s="1"/>
  <c r="F416" i="1" s="1"/>
  <c r="F423" i="1" s="1"/>
  <c r="F430" i="1" s="1"/>
  <c r="F437" i="1" s="1"/>
  <c r="F444" i="1" s="1"/>
  <c r="F451" i="1" s="1"/>
  <c r="F458" i="1" s="1"/>
  <c r="F465" i="1" s="1"/>
  <c r="F472" i="1" s="1"/>
  <c r="F479" i="1" s="1"/>
  <c r="F486" i="1" s="1"/>
  <c r="F493" i="1" s="1"/>
  <c r="F39" i="1"/>
  <c r="F46" i="1" s="1"/>
  <c r="F53" i="1" s="1"/>
  <c r="F60" i="1" s="1"/>
  <c r="F67" i="1" s="1"/>
  <c r="F74" i="1" s="1"/>
  <c r="F81" i="1" s="1"/>
  <c r="F88" i="1" s="1"/>
  <c r="F95" i="1" s="1"/>
  <c r="F102" i="1" s="1"/>
  <c r="F109" i="1" s="1"/>
  <c r="F116" i="1" s="1"/>
  <c r="F123" i="1" s="1"/>
  <c r="F130" i="1" s="1"/>
  <c r="F137" i="1" s="1"/>
  <c r="F144" i="1" s="1"/>
  <c r="F151" i="1" s="1"/>
  <c r="F158" i="1" s="1"/>
  <c r="F165" i="1" s="1"/>
  <c r="F172" i="1" s="1"/>
  <c r="F179" i="1" s="1"/>
  <c r="F186" i="1" s="1"/>
  <c r="F193" i="1" s="1"/>
  <c r="F200" i="1" s="1"/>
  <c r="F207" i="1" s="1"/>
  <c r="F214" i="1" s="1"/>
  <c r="F221" i="1" s="1"/>
  <c r="F228" i="1" s="1"/>
  <c r="F235" i="1" s="1"/>
  <c r="F242" i="1" s="1"/>
  <c r="F249" i="1" s="1"/>
  <c r="F256" i="1" s="1"/>
  <c r="F263" i="1" s="1"/>
  <c r="F270" i="1" s="1"/>
  <c r="F277" i="1" s="1"/>
  <c r="F284" i="1" s="1"/>
  <c r="F291" i="1" s="1"/>
  <c r="F298" i="1" s="1"/>
  <c r="F305" i="1" s="1"/>
  <c r="F312" i="1" s="1"/>
  <c r="F319" i="1" s="1"/>
  <c r="F326" i="1" s="1"/>
  <c r="F333" i="1" s="1"/>
  <c r="F340" i="1" s="1"/>
  <c r="F347" i="1" s="1"/>
  <c r="F354" i="1" s="1"/>
  <c r="F361" i="1" s="1"/>
  <c r="F368" i="1" s="1"/>
  <c r="F375" i="1" s="1"/>
  <c r="F382" i="1" s="1"/>
  <c r="F389" i="1" s="1"/>
  <c r="F396" i="1" s="1"/>
  <c r="F403" i="1" s="1"/>
  <c r="F410" i="1" s="1"/>
  <c r="F417" i="1" s="1"/>
  <c r="F424" i="1" s="1"/>
  <c r="F431" i="1" s="1"/>
  <c r="F438" i="1" s="1"/>
  <c r="F445" i="1" s="1"/>
  <c r="F452" i="1" s="1"/>
  <c r="F459" i="1" s="1"/>
  <c r="F466" i="1" s="1"/>
  <c r="F473" i="1" s="1"/>
  <c r="F480" i="1" s="1"/>
  <c r="F487" i="1" s="1"/>
  <c r="F494" i="1" s="1"/>
  <c r="F26" i="1"/>
  <c r="F33" i="1" s="1"/>
  <c r="F40" i="1" s="1"/>
  <c r="F47" i="1" s="1"/>
  <c r="F54" i="1" s="1"/>
  <c r="F61" i="1" s="1"/>
  <c r="F68" i="1" s="1"/>
  <c r="F75" i="1" s="1"/>
  <c r="F82" i="1" s="1"/>
  <c r="F89" i="1" s="1"/>
  <c r="F96" i="1" s="1"/>
  <c r="F103" i="1" s="1"/>
  <c r="F110" i="1" s="1"/>
  <c r="F117" i="1" s="1"/>
  <c r="F124" i="1" s="1"/>
  <c r="F131" i="1" s="1"/>
  <c r="F138" i="1" s="1"/>
  <c r="F145" i="1" s="1"/>
  <c r="F152" i="1" s="1"/>
  <c r="F159" i="1" s="1"/>
  <c r="F166" i="1" s="1"/>
  <c r="F173" i="1" s="1"/>
  <c r="F180" i="1" s="1"/>
  <c r="F187" i="1" s="1"/>
  <c r="F194" i="1" s="1"/>
  <c r="F201" i="1" s="1"/>
  <c r="F208" i="1" s="1"/>
  <c r="F215" i="1" s="1"/>
  <c r="F222" i="1" s="1"/>
  <c r="F229" i="1" s="1"/>
  <c r="F236" i="1" s="1"/>
  <c r="F243" i="1" s="1"/>
  <c r="F250" i="1" s="1"/>
  <c r="F257" i="1" s="1"/>
  <c r="F264" i="1" s="1"/>
  <c r="F271" i="1" s="1"/>
  <c r="F278" i="1" s="1"/>
  <c r="F285" i="1" s="1"/>
  <c r="F292" i="1" s="1"/>
  <c r="F299" i="1" s="1"/>
  <c r="F306" i="1" s="1"/>
  <c r="F313" i="1" s="1"/>
  <c r="F320" i="1" s="1"/>
  <c r="F327" i="1" s="1"/>
  <c r="F334" i="1" s="1"/>
  <c r="F341" i="1" s="1"/>
  <c r="F348" i="1" s="1"/>
  <c r="F355" i="1" s="1"/>
  <c r="F362" i="1" s="1"/>
  <c r="F369" i="1" s="1"/>
  <c r="F376" i="1" s="1"/>
  <c r="F383" i="1" s="1"/>
  <c r="F390" i="1" s="1"/>
  <c r="F397" i="1" s="1"/>
  <c r="F404" i="1" s="1"/>
  <c r="F411" i="1" s="1"/>
  <c r="F418" i="1" s="1"/>
  <c r="F425" i="1" s="1"/>
  <c r="F432" i="1" s="1"/>
  <c r="F439" i="1" s="1"/>
  <c r="F446" i="1" s="1"/>
  <c r="F453" i="1" s="1"/>
  <c r="F460" i="1" s="1"/>
  <c r="F467" i="1" s="1"/>
  <c r="F474" i="1" s="1"/>
  <c r="F481" i="1" s="1"/>
  <c r="F488" i="1" s="1"/>
  <c r="F495" i="1" s="1"/>
  <c r="G20" i="1"/>
  <c r="G27" i="1" s="1"/>
  <c r="G34" i="1" s="1"/>
  <c r="G41" i="1" s="1"/>
  <c r="G48" i="1" s="1"/>
  <c r="G55" i="1" s="1"/>
  <c r="G62" i="1" s="1"/>
  <c r="G69" i="1" s="1"/>
  <c r="G76" i="1" s="1"/>
  <c r="G83" i="1" s="1"/>
  <c r="G90" i="1" s="1"/>
  <c r="G97" i="1" s="1"/>
  <c r="G104" i="1" s="1"/>
  <c r="G111" i="1" s="1"/>
  <c r="G118" i="1" s="1"/>
  <c r="G125" i="1" s="1"/>
  <c r="G132" i="1" s="1"/>
  <c r="G139" i="1" s="1"/>
  <c r="G146" i="1" s="1"/>
  <c r="G153" i="1" s="1"/>
  <c r="G160" i="1" s="1"/>
  <c r="G167" i="1" s="1"/>
  <c r="G174" i="1" s="1"/>
  <c r="G181" i="1" s="1"/>
  <c r="G188" i="1" s="1"/>
  <c r="G195" i="1" s="1"/>
  <c r="G202" i="1" s="1"/>
  <c r="G209" i="1" s="1"/>
  <c r="G216" i="1" s="1"/>
  <c r="G223" i="1" s="1"/>
  <c r="G230" i="1" s="1"/>
  <c r="G237" i="1" s="1"/>
  <c r="G244" i="1" s="1"/>
  <c r="G251" i="1" s="1"/>
  <c r="G258" i="1" s="1"/>
  <c r="G265" i="1" s="1"/>
  <c r="G272" i="1" s="1"/>
  <c r="G279" i="1" s="1"/>
  <c r="G286" i="1" s="1"/>
  <c r="G293" i="1" s="1"/>
  <c r="G300" i="1" s="1"/>
  <c r="G307" i="1" s="1"/>
  <c r="G314" i="1" s="1"/>
  <c r="G321" i="1" s="1"/>
  <c r="G328" i="1" s="1"/>
  <c r="G335" i="1" s="1"/>
  <c r="G342" i="1" s="1"/>
  <c r="G349" i="1" s="1"/>
  <c r="G356" i="1" s="1"/>
  <c r="G363" i="1" s="1"/>
  <c r="G370" i="1" s="1"/>
  <c r="G377" i="1" s="1"/>
  <c r="G384" i="1" s="1"/>
  <c r="G391" i="1" s="1"/>
  <c r="G398" i="1" s="1"/>
  <c r="G405" i="1" s="1"/>
  <c r="G412" i="1" s="1"/>
  <c r="G419" i="1" s="1"/>
  <c r="G426" i="1" s="1"/>
  <c r="G433" i="1" s="1"/>
  <c r="G440" i="1" s="1"/>
  <c r="G447" i="1" s="1"/>
  <c r="G454" i="1" s="1"/>
  <c r="G461" i="1" s="1"/>
  <c r="G468" i="1" s="1"/>
  <c r="G475" i="1" s="1"/>
  <c r="G482" i="1" s="1"/>
  <c r="G489" i="1" s="1"/>
  <c r="G496" i="1" s="1"/>
  <c r="G21" i="1"/>
  <c r="G28" i="1" s="1"/>
  <c r="G35" i="1" s="1"/>
  <c r="G42" i="1" s="1"/>
  <c r="G49" i="1" s="1"/>
  <c r="G56" i="1" s="1"/>
  <c r="G63" i="1" s="1"/>
  <c r="G70" i="1" s="1"/>
  <c r="G77" i="1" s="1"/>
  <c r="G84" i="1" s="1"/>
  <c r="G91" i="1" s="1"/>
  <c r="G98" i="1" s="1"/>
  <c r="G105" i="1" s="1"/>
  <c r="G112" i="1" s="1"/>
  <c r="G119" i="1" s="1"/>
  <c r="G126" i="1" s="1"/>
  <c r="G133" i="1" s="1"/>
  <c r="G140" i="1" s="1"/>
  <c r="G147" i="1" s="1"/>
  <c r="G154" i="1" s="1"/>
  <c r="G161" i="1" s="1"/>
  <c r="G168" i="1" s="1"/>
  <c r="G175" i="1" s="1"/>
  <c r="G182" i="1" s="1"/>
  <c r="G189" i="1" s="1"/>
  <c r="G196" i="1" s="1"/>
  <c r="G203" i="1" s="1"/>
  <c r="G210" i="1" s="1"/>
  <c r="G217" i="1" s="1"/>
  <c r="G224" i="1" s="1"/>
  <c r="G231" i="1" s="1"/>
  <c r="G238" i="1" s="1"/>
  <c r="G245" i="1" s="1"/>
  <c r="G252" i="1" s="1"/>
  <c r="G259" i="1" s="1"/>
  <c r="G266" i="1" s="1"/>
  <c r="G273" i="1" s="1"/>
  <c r="G280" i="1" s="1"/>
  <c r="G287" i="1" s="1"/>
  <c r="G294" i="1" s="1"/>
  <c r="G301" i="1" s="1"/>
  <c r="G308" i="1" s="1"/>
  <c r="G315" i="1" s="1"/>
  <c r="G322" i="1" s="1"/>
  <c r="G329" i="1" s="1"/>
  <c r="G336" i="1" s="1"/>
  <c r="G343" i="1" s="1"/>
  <c r="G350" i="1" s="1"/>
  <c r="G357" i="1" s="1"/>
  <c r="G364" i="1" s="1"/>
  <c r="G371" i="1" s="1"/>
  <c r="G378" i="1" s="1"/>
  <c r="G385" i="1" s="1"/>
  <c r="G392" i="1" s="1"/>
  <c r="G399" i="1" s="1"/>
  <c r="G406" i="1" s="1"/>
  <c r="G413" i="1" s="1"/>
  <c r="G420" i="1" s="1"/>
  <c r="G427" i="1" s="1"/>
  <c r="G434" i="1" s="1"/>
  <c r="G441" i="1" s="1"/>
  <c r="G448" i="1" s="1"/>
  <c r="G455" i="1" s="1"/>
  <c r="G462" i="1" s="1"/>
  <c r="G469" i="1" s="1"/>
  <c r="G476" i="1" s="1"/>
  <c r="G483" i="1" s="1"/>
  <c r="G490" i="1" s="1"/>
  <c r="G22" i="1"/>
  <c r="G29" i="1" s="1"/>
  <c r="G36" i="1" s="1"/>
  <c r="G43" i="1" s="1"/>
  <c r="G50" i="1" s="1"/>
  <c r="G57" i="1" s="1"/>
  <c r="G64" i="1" s="1"/>
  <c r="G71" i="1" s="1"/>
  <c r="G78" i="1" s="1"/>
  <c r="G85" i="1" s="1"/>
  <c r="G92" i="1" s="1"/>
  <c r="G99" i="1" s="1"/>
  <c r="G106" i="1" s="1"/>
  <c r="G113" i="1" s="1"/>
  <c r="G120" i="1" s="1"/>
  <c r="G127" i="1" s="1"/>
  <c r="G134" i="1" s="1"/>
  <c r="G141" i="1" s="1"/>
  <c r="G148" i="1" s="1"/>
  <c r="G155" i="1" s="1"/>
  <c r="G162" i="1" s="1"/>
  <c r="G169" i="1" s="1"/>
  <c r="G176" i="1" s="1"/>
  <c r="G183" i="1" s="1"/>
  <c r="G190" i="1" s="1"/>
  <c r="G197" i="1" s="1"/>
  <c r="G204" i="1" s="1"/>
  <c r="G211" i="1" s="1"/>
  <c r="G218" i="1" s="1"/>
  <c r="G225" i="1" s="1"/>
  <c r="G232" i="1" s="1"/>
  <c r="G239" i="1" s="1"/>
  <c r="G246" i="1" s="1"/>
  <c r="G253" i="1" s="1"/>
  <c r="G260" i="1" s="1"/>
  <c r="G267" i="1" s="1"/>
  <c r="G274" i="1" s="1"/>
  <c r="G281" i="1" s="1"/>
  <c r="G288" i="1" s="1"/>
  <c r="G295" i="1" s="1"/>
  <c r="G302" i="1" s="1"/>
  <c r="G309" i="1" s="1"/>
  <c r="G316" i="1" s="1"/>
  <c r="G323" i="1" s="1"/>
  <c r="G330" i="1" s="1"/>
  <c r="G337" i="1" s="1"/>
  <c r="G344" i="1" s="1"/>
  <c r="G351" i="1" s="1"/>
  <c r="G358" i="1" s="1"/>
  <c r="G365" i="1" s="1"/>
  <c r="G372" i="1" s="1"/>
  <c r="G379" i="1" s="1"/>
  <c r="G386" i="1" s="1"/>
  <c r="G393" i="1" s="1"/>
  <c r="G400" i="1" s="1"/>
  <c r="G407" i="1" s="1"/>
  <c r="G414" i="1" s="1"/>
  <c r="G421" i="1" s="1"/>
  <c r="G428" i="1" s="1"/>
  <c r="G435" i="1" s="1"/>
  <c r="G442" i="1" s="1"/>
  <c r="G449" i="1" s="1"/>
  <c r="G456" i="1" s="1"/>
  <c r="G463" i="1" s="1"/>
  <c r="G470" i="1" s="1"/>
  <c r="G477" i="1" s="1"/>
  <c r="G484" i="1" s="1"/>
  <c r="G491" i="1" s="1"/>
  <c r="G23" i="1"/>
  <c r="G30" i="1" s="1"/>
  <c r="G37" i="1" s="1"/>
  <c r="G44" i="1" s="1"/>
  <c r="G51" i="1" s="1"/>
  <c r="G58" i="1" s="1"/>
  <c r="G65" i="1" s="1"/>
  <c r="G72" i="1" s="1"/>
  <c r="G79" i="1" s="1"/>
  <c r="G86" i="1" s="1"/>
  <c r="G93" i="1" s="1"/>
  <c r="G100" i="1" s="1"/>
  <c r="G107" i="1" s="1"/>
  <c r="G114" i="1" s="1"/>
  <c r="G121" i="1" s="1"/>
  <c r="G128" i="1" s="1"/>
  <c r="G135" i="1" s="1"/>
  <c r="G142" i="1" s="1"/>
  <c r="G149" i="1" s="1"/>
  <c r="G156" i="1" s="1"/>
  <c r="G163" i="1" s="1"/>
  <c r="G170" i="1" s="1"/>
  <c r="G177" i="1" s="1"/>
  <c r="G184" i="1" s="1"/>
  <c r="G191" i="1" s="1"/>
  <c r="G198" i="1" s="1"/>
  <c r="G205" i="1" s="1"/>
  <c r="G212" i="1" s="1"/>
  <c r="G219" i="1" s="1"/>
  <c r="G226" i="1" s="1"/>
  <c r="G233" i="1" s="1"/>
  <c r="G240" i="1" s="1"/>
  <c r="G247" i="1" s="1"/>
  <c r="G254" i="1" s="1"/>
  <c r="G261" i="1" s="1"/>
  <c r="G268" i="1" s="1"/>
  <c r="G275" i="1" s="1"/>
  <c r="G282" i="1" s="1"/>
  <c r="G289" i="1" s="1"/>
  <c r="G296" i="1" s="1"/>
  <c r="G303" i="1" s="1"/>
  <c r="G310" i="1" s="1"/>
  <c r="G317" i="1" s="1"/>
  <c r="G324" i="1" s="1"/>
  <c r="G331" i="1" s="1"/>
  <c r="G338" i="1" s="1"/>
  <c r="G345" i="1" s="1"/>
  <c r="G352" i="1" s="1"/>
  <c r="G359" i="1" s="1"/>
  <c r="G366" i="1" s="1"/>
  <c r="G373" i="1" s="1"/>
  <c r="G380" i="1" s="1"/>
  <c r="G387" i="1" s="1"/>
  <c r="G394" i="1" s="1"/>
  <c r="G401" i="1" s="1"/>
  <c r="G408" i="1" s="1"/>
  <c r="G415" i="1" s="1"/>
  <c r="G422" i="1" s="1"/>
  <c r="G429" i="1" s="1"/>
  <c r="G436" i="1" s="1"/>
  <c r="G443" i="1" s="1"/>
  <c r="G450" i="1" s="1"/>
  <c r="G457" i="1" s="1"/>
  <c r="G464" i="1" s="1"/>
  <c r="G471" i="1" s="1"/>
  <c r="G478" i="1" s="1"/>
  <c r="G485" i="1" s="1"/>
  <c r="G492" i="1" s="1"/>
  <c r="G24" i="1"/>
  <c r="G31" i="1" s="1"/>
  <c r="G38" i="1" s="1"/>
  <c r="G45" i="1" s="1"/>
  <c r="G52" i="1" s="1"/>
  <c r="G59" i="1" s="1"/>
  <c r="G66" i="1" s="1"/>
  <c r="G73" i="1" s="1"/>
  <c r="G80" i="1" s="1"/>
  <c r="G87" i="1" s="1"/>
  <c r="G94" i="1" s="1"/>
  <c r="G101" i="1" s="1"/>
  <c r="G108" i="1" s="1"/>
  <c r="G115" i="1" s="1"/>
  <c r="G122" i="1" s="1"/>
  <c r="G129" i="1" s="1"/>
  <c r="G136" i="1" s="1"/>
  <c r="G143" i="1" s="1"/>
  <c r="G150" i="1" s="1"/>
  <c r="G157" i="1" s="1"/>
  <c r="G164" i="1" s="1"/>
  <c r="G171" i="1" s="1"/>
  <c r="G178" i="1" s="1"/>
  <c r="G185" i="1" s="1"/>
  <c r="G192" i="1" s="1"/>
  <c r="G199" i="1" s="1"/>
  <c r="G206" i="1" s="1"/>
  <c r="G213" i="1" s="1"/>
  <c r="G220" i="1" s="1"/>
  <c r="G227" i="1" s="1"/>
  <c r="G234" i="1" s="1"/>
  <c r="G241" i="1" s="1"/>
  <c r="G248" i="1" s="1"/>
  <c r="G255" i="1" s="1"/>
  <c r="G262" i="1" s="1"/>
  <c r="G269" i="1" s="1"/>
  <c r="G276" i="1" s="1"/>
  <c r="G283" i="1" s="1"/>
  <c r="G290" i="1" s="1"/>
  <c r="G297" i="1" s="1"/>
  <c r="G304" i="1" s="1"/>
  <c r="G311" i="1" s="1"/>
  <c r="G318" i="1" s="1"/>
  <c r="G325" i="1" s="1"/>
  <c r="G332" i="1" s="1"/>
  <c r="G339" i="1" s="1"/>
  <c r="G346" i="1" s="1"/>
  <c r="G353" i="1" s="1"/>
  <c r="G360" i="1" s="1"/>
  <c r="G367" i="1" s="1"/>
  <c r="G374" i="1" s="1"/>
  <c r="G381" i="1" s="1"/>
  <c r="G388" i="1" s="1"/>
  <c r="G395" i="1" s="1"/>
  <c r="G402" i="1" s="1"/>
  <c r="G409" i="1" s="1"/>
  <c r="G416" i="1" s="1"/>
  <c r="G423" i="1" s="1"/>
  <c r="G430" i="1" s="1"/>
  <c r="G437" i="1" s="1"/>
  <c r="G444" i="1" s="1"/>
  <c r="G451" i="1" s="1"/>
  <c r="G458" i="1" s="1"/>
  <c r="G465" i="1" s="1"/>
  <c r="G472" i="1" s="1"/>
  <c r="G479" i="1" s="1"/>
  <c r="G486" i="1" s="1"/>
  <c r="G493" i="1" s="1"/>
  <c r="G32" i="1"/>
  <c r="G39" i="1" s="1"/>
  <c r="G46" i="1" s="1"/>
  <c r="G53" i="1" s="1"/>
  <c r="G60" i="1" s="1"/>
  <c r="G67" i="1" s="1"/>
  <c r="G74" i="1" s="1"/>
  <c r="G81" i="1" s="1"/>
  <c r="G88" i="1" s="1"/>
  <c r="G95" i="1" s="1"/>
  <c r="G102" i="1" s="1"/>
  <c r="G109" i="1" s="1"/>
  <c r="G116" i="1" s="1"/>
  <c r="G123" i="1" s="1"/>
  <c r="G130" i="1" s="1"/>
  <c r="G137" i="1" s="1"/>
  <c r="G144" i="1" s="1"/>
  <c r="G151" i="1" s="1"/>
  <c r="G158" i="1" s="1"/>
  <c r="G165" i="1" s="1"/>
  <c r="G172" i="1" s="1"/>
  <c r="G179" i="1" s="1"/>
  <c r="G186" i="1" s="1"/>
  <c r="G193" i="1" s="1"/>
  <c r="G200" i="1" s="1"/>
  <c r="G207" i="1" s="1"/>
  <c r="G214" i="1" s="1"/>
  <c r="G221" i="1" s="1"/>
  <c r="G228" i="1" s="1"/>
  <c r="G235" i="1" s="1"/>
  <c r="G242" i="1" s="1"/>
  <c r="G249" i="1" s="1"/>
  <c r="G256" i="1" s="1"/>
  <c r="G263" i="1" s="1"/>
  <c r="G270" i="1" s="1"/>
  <c r="G277" i="1" s="1"/>
  <c r="G284" i="1" s="1"/>
  <c r="G291" i="1" s="1"/>
  <c r="G298" i="1" s="1"/>
  <c r="G305" i="1" s="1"/>
  <c r="G312" i="1" s="1"/>
  <c r="G319" i="1" s="1"/>
  <c r="G326" i="1" s="1"/>
  <c r="G333" i="1" s="1"/>
  <c r="G340" i="1" s="1"/>
  <c r="G347" i="1" s="1"/>
  <c r="G354" i="1" s="1"/>
  <c r="G361" i="1" s="1"/>
  <c r="G368" i="1" s="1"/>
  <c r="G375" i="1" s="1"/>
  <c r="G382" i="1" s="1"/>
  <c r="G389" i="1" s="1"/>
  <c r="G396" i="1" s="1"/>
  <c r="G403" i="1" s="1"/>
  <c r="G410" i="1" s="1"/>
  <c r="G417" i="1" s="1"/>
  <c r="G424" i="1" s="1"/>
  <c r="G431" i="1" s="1"/>
  <c r="G438" i="1" s="1"/>
  <c r="G445" i="1" s="1"/>
  <c r="G452" i="1" s="1"/>
  <c r="G459" i="1" s="1"/>
  <c r="G466" i="1" s="1"/>
  <c r="G473" i="1" s="1"/>
  <c r="G480" i="1" s="1"/>
  <c r="G487" i="1" s="1"/>
  <c r="G494" i="1" s="1"/>
  <c r="G26" i="1"/>
  <c r="G33" i="1" s="1"/>
  <c r="G40" i="1" s="1"/>
  <c r="G47" i="1" s="1"/>
  <c r="G54" i="1" s="1"/>
  <c r="G61" i="1" s="1"/>
  <c r="G68" i="1" s="1"/>
  <c r="G75" i="1" s="1"/>
  <c r="G82" i="1" s="1"/>
  <c r="G89" i="1" s="1"/>
  <c r="G96" i="1" s="1"/>
  <c r="G103" i="1" s="1"/>
  <c r="G110" i="1" s="1"/>
  <c r="G117" i="1" s="1"/>
  <c r="G124" i="1" s="1"/>
  <c r="G131" i="1" s="1"/>
  <c r="G138" i="1" s="1"/>
  <c r="G145" i="1" s="1"/>
  <c r="G152" i="1" s="1"/>
  <c r="G159" i="1" s="1"/>
  <c r="G166" i="1" s="1"/>
  <c r="G173" i="1" s="1"/>
  <c r="G180" i="1" s="1"/>
  <c r="G187" i="1" s="1"/>
  <c r="G194" i="1" s="1"/>
  <c r="G201" i="1" s="1"/>
  <c r="G208" i="1" s="1"/>
  <c r="G215" i="1" s="1"/>
  <c r="G222" i="1" s="1"/>
  <c r="G229" i="1" s="1"/>
  <c r="G236" i="1" s="1"/>
  <c r="G243" i="1" s="1"/>
  <c r="G250" i="1" s="1"/>
  <c r="G257" i="1" s="1"/>
  <c r="G264" i="1" s="1"/>
  <c r="G271" i="1" s="1"/>
  <c r="G278" i="1" s="1"/>
  <c r="G285" i="1" s="1"/>
  <c r="G292" i="1" s="1"/>
  <c r="G299" i="1" s="1"/>
  <c r="G306" i="1" s="1"/>
  <c r="G313" i="1" s="1"/>
  <c r="G320" i="1" s="1"/>
  <c r="G327" i="1" s="1"/>
  <c r="G334" i="1" s="1"/>
  <c r="G341" i="1" s="1"/>
  <c r="G348" i="1" s="1"/>
  <c r="G355" i="1" s="1"/>
  <c r="G362" i="1" s="1"/>
  <c r="G369" i="1" s="1"/>
  <c r="G376" i="1" s="1"/>
  <c r="G383" i="1" s="1"/>
  <c r="G390" i="1" s="1"/>
  <c r="G397" i="1" s="1"/>
  <c r="G404" i="1" s="1"/>
  <c r="G411" i="1" s="1"/>
  <c r="G418" i="1" s="1"/>
  <c r="G425" i="1" s="1"/>
  <c r="G432" i="1" s="1"/>
  <c r="G439" i="1" s="1"/>
  <c r="G446" i="1" s="1"/>
  <c r="G453" i="1" s="1"/>
  <c r="G460" i="1" s="1"/>
  <c r="G467" i="1" s="1"/>
  <c r="G474" i="1" s="1"/>
  <c r="G481" i="1" s="1"/>
  <c r="G488" i="1" s="1"/>
  <c r="G495" i="1" s="1"/>
  <c r="E80" i="2" l="1"/>
  <c r="AA13" i="1"/>
  <c r="AB13" i="1"/>
  <c r="AB20" i="1"/>
  <c r="AA20" i="1"/>
  <c r="AC19" i="1"/>
  <c r="AC12" i="1"/>
  <c r="AC18" i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V123" i="1" s="1"/>
  <c r="AV124" i="1" s="1"/>
  <c r="AV125" i="1" s="1"/>
  <c r="AV126" i="1" s="1"/>
  <c r="AV127" i="1" s="1"/>
  <c r="AV128" i="1" s="1"/>
  <c r="AV129" i="1" s="1"/>
  <c r="AV130" i="1" s="1"/>
  <c r="AV131" i="1" s="1"/>
  <c r="AV132" i="1" s="1"/>
  <c r="AV133" i="1" s="1"/>
  <c r="AV134" i="1" s="1"/>
  <c r="AV135" i="1" s="1"/>
  <c r="AV136" i="1" s="1"/>
  <c r="AV137" i="1" s="1"/>
  <c r="AV138" i="1" s="1"/>
  <c r="AV139" i="1" s="1"/>
  <c r="AV140" i="1" s="1"/>
  <c r="AV141" i="1" s="1"/>
  <c r="AV142" i="1" s="1"/>
  <c r="AV143" i="1" s="1"/>
  <c r="AV144" i="1" s="1"/>
  <c r="AV145" i="1" s="1"/>
  <c r="AV146" i="1" s="1"/>
  <c r="AV147" i="1" s="1"/>
  <c r="AV148" i="1" s="1"/>
  <c r="AV149" i="1" s="1"/>
  <c r="AV150" i="1" s="1"/>
  <c r="AV151" i="1" s="1"/>
  <c r="AV152" i="1" s="1"/>
  <c r="AV153" i="1" s="1"/>
  <c r="AV154" i="1" s="1"/>
  <c r="AV155" i="1" s="1"/>
  <c r="AV156" i="1" s="1"/>
  <c r="AV157" i="1" s="1"/>
  <c r="AV158" i="1" s="1"/>
  <c r="AV159" i="1" s="1"/>
  <c r="AV160" i="1" s="1"/>
  <c r="AV161" i="1" s="1"/>
  <c r="AV162" i="1" s="1"/>
  <c r="AV163" i="1" s="1"/>
  <c r="AV164" i="1" s="1"/>
  <c r="AV165" i="1" s="1"/>
  <c r="AV166" i="1" s="1"/>
  <c r="AV167" i="1" s="1"/>
  <c r="AV168" i="1" s="1"/>
  <c r="AV169" i="1" s="1"/>
  <c r="AV170" i="1" s="1"/>
  <c r="AV171" i="1" s="1"/>
  <c r="AV172" i="1" s="1"/>
  <c r="AV173" i="1" s="1"/>
  <c r="AV174" i="1" s="1"/>
  <c r="AV175" i="1" s="1"/>
  <c r="AV176" i="1" s="1"/>
  <c r="AV177" i="1" s="1"/>
  <c r="AV178" i="1" s="1"/>
  <c r="AV179" i="1" s="1"/>
  <c r="AV180" i="1" s="1"/>
  <c r="AV181" i="1" s="1"/>
  <c r="AV182" i="1" s="1"/>
  <c r="AV183" i="1" s="1"/>
  <c r="AV184" i="1" s="1"/>
  <c r="AV185" i="1" s="1"/>
  <c r="AV186" i="1" s="1"/>
  <c r="AV187" i="1" s="1"/>
  <c r="AV188" i="1" s="1"/>
  <c r="AV189" i="1" s="1"/>
  <c r="AV190" i="1" s="1"/>
  <c r="AV191" i="1" s="1"/>
  <c r="AV192" i="1" s="1"/>
  <c r="AV193" i="1" s="1"/>
  <c r="AV194" i="1" s="1"/>
  <c r="AV195" i="1" s="1"/>
  <c r="AV196" i="1" s="1"/>
  <c r="AV197" i="1" s="1"/>
  <c r="AV198" i="1" s="1"/>
  <c r="AV199" i="1" s="1"/>
  <c r="AV200" i="1" s="1"/>
  <c r="AV201" i="1" s="1"/>
  <c r="AV202" i="1" s="1"/>
  <c r="AV203" i="1" s="1"/>
  <c r="AV204" i="1" s="1"/>
  <c r="AV205" i="1" s="1"/>
  <c r="AV206" i="1" s="1"/>
  <c r="AV207" i="1" s="1"/>
  <c r="AV208" i="1" s="1"/>
  <c r="AV209" i="1" s="1"/>
  <c r="AV210" i="1" s="1"/>
  <c r="AV211" i="1" s="1"/>
  <c r="AV212" i="1" s="1"/>
  <c r="AV213" i="1" s="1"/>
  <c r="AV214" i="1" s="1"/>
  <c r="AV215" i="1" s="1"/>
  <c r="AV216" i="1" s="1"/>
  <c r="AV217" i="1" s="1"/>
  <c r="AV218" i="1" s="1"/>
  <c r="AV219" i="1" s="1"/>
  <c r="AV220" i="1" s="1"/>
  <c r="AV221" i="1" s="1"/>
  <c r="AV222" i="1" s="1"/>
  <c r="AV223" i="1" s="1"/>
  <c r="AV224" i="1" s="1"/>
  <c r="AV225" i="1" s="1"/>
  <c r="AV226" i="1" s="1"/>
  <c r="AV227" i="1" s="1"/>
  <c r="AV228" i="1" s="1"/>
  <c r="AV229" i="1" s="1"/>
  <c r="AV230" i="1" s="1"/>
  <c r="AV231" i="1" s="1"/>
  <c r="AV232" i="1" s="1"/>
  <c r="AV233" i="1" s="1"/>
  <c r="AV234" i="1" s="1"/>
  <c r="AV235" i="1" s="1"/>
  <c r="AV236" i="1" s="1"/>
  <c r="AV237" i="1" s="1"/>
  <c r="AV238" i="1" s="1"/>
  <c r="AV239" i="1" s="1"/>
  <c r="AV240" i="1" s="1"/>
  <c r="AV241" i="1" s="1"/>
  <c r="AV242" i="1" s="1"/>
  <c r="AV243" i="1" s="1"/>
  <c r="AV244" i="1" s="1"/>
  <c r="AV245" i="1" s="1"/>
  <c r="AV246" i="1" s="1"/>
  <c r="AV247" i="1" s="1"/>
  <c r="AV248" i="1" s="1"/>
  <c r="AV249" i="1" s="1"/>
  <c r="AV250" i="1" s="1"/>
  <c r="AV251" i="1" s="1"/>
  <c r="AV252" i="1" s="1"/>
  <c r="AV253" i="1" s="1"/>
  <c r="AV254" i="1" s="1"/>
  <c r="AV255" i="1" s="1"/>
  <c r="AV256" i="1" s="1"/>
  <c r="AV257" i="1" s="1"/>
  <c r="AV258" i="1" s="1"/>
  <c r="AV259" i="1" s="1"/>
  <c r="AV260" i="1" s="1"/>
  <c r="AV261" i="1" s="1"/>
  <c r="AV262" i="1" s="1"/>
  <c r="AV263" i="1" s="1"/>
  <c r="AV264" i="1" s="1"/>
  <c r="AV265" i="1" s="1"/>
  <c r="AV266" i="1" s="1"/>
  <c r="AV267" i="1" s="1"/>
  <c r="AV268" i="1" s="1"/>
  <c r="AV269" i="1" s="1"/>
  <c r="AV270" i="1" s="1"/>
  <c r="AV271" i="1" s="1"/>
  <c r="AV272" i="1" s="1"/>
  <c r="AV273" i="1" s="1"/>
  <c r="AV274" i="1" s="1"/>
  <c r="AV275" i="1" s="1"/>
  <c r="AV276" i="1" s="1"/>
  <c r="AV277" i="1" s="1"/>
  <c r="AV278" i="1" s="1"/>
  <c r="AV279" i="1" s="1"/>
  <c r="AV280" i="1" s="1"/>
  <c r="AV281" i="1" s="1"/>
  <c r="AV282" i="1" s="1"/>
  <c r="AV283" i="1" s="1"/>
  <c r="AV284" i="1" s="1"/>
  <c r="AV285" i="1" s="1"/>
  <c r="AV286" i="1" s="1"/>
  <c r="AV287" i="1" s="1"/>
  <c r="AV288" i="1" s="1"/>
  <c r="AV289" i="1" s="1"/>
  <c r="AV290" i="1" s="1"/>
  <c r="AV291" i="1" s="1"/>
  <c r="AV292" i="1" s="1"/>
  <c r="AV293" i="1" s="1"/>
  <c r="AV294" i="1" s="1"/>
  <c r="AV295" i="1" s="1"/>
  <c r="AV296" i="1" s="1"/>
  <c r="AV297" i="1" s="1"/>
  <c r="AV298" i="1" s="1"/>
  <c r="AV299" i="1" s="1"/>
  <c r="AV300" i="1" s="1"/>
  <c r="AV301" i="1" s="1"/>
  <c r="AV302" i="1" s="1"/>
  <c r="AV303" i="1" s="1"/>
  <c r="AV304" i="1" s="1"/>
  <c r="AV305" i="1" s="1"/>
  <c r="AV306" i="1" s="1"/>
  <c r="AV307" i="1" s="1"/>
  <c r="AV308" i="1" s="1"/>
  <c r="AV309" i="1" s="1"/>
  <c r="AV310" i="1" s="1"/>
  <c r="AV311" i="1" s="1"/>
  <c r="AV312" i="1" s="1"/>
  <c r="AV313" i="1" s="1"/>
  <c r="AV314" i="1" s="1"/>
  <c r="AV315" i="1" s="1"/>
  <c r="AV316" i="1" s="1"/>
  <c r="AV317" i="1" s="1"/>
  <c r="AV318" i="1" s="1"/>
  <c r="AV319" i="1" s="1"/>
  <c r="AV320" i="1" s="1"/>
  <c r="AV321" i="1" s="1"/>
  <c r="AV322" i="1" s="1"/>
  <c r="AV323" i="1" s="1"/>
  <c r="AV324" i="1" s="1"/>
  <c r="AV325" i="1" s="1"/>
  <c r="AV326" i="1" s="1"/>
  <c r="AV327" i="1" s="1"/>
  <c r="AV328" i="1" s="1"/>
  <c r="AV329" i="1" s="1"/>
  <c r="AV330" i="1" s="1"/>
  <c r="AV331" i="1" s="1"/>
  <c r="AV332" i="1" s="1"/>
  <c r="AV333" i="1" s="1"/>
  <c r="AV334" i="1" s="1"/>
  <c r="AV335" i="1" s="1"/>
  <c r="AV336" i="1" s="1"/>
  <c r="AV337" i="1" s="1"/>
  <c r="AV338" i="1" s="1"/>
  <c r="AV339" i="1" s="1"/>
  <c r="AV340" i="1" s="1"/>
  <c r="AV341" i="1" s="1"/>
  <c r="AV342" i="1" s="1"/>
  <c r="AV343" i="1" s="1"/>
  <c r="AV344" i="1" s="1"/>
  <c r="AV345" i="1" s="1"/>
  <c r="AV346" i="1" s="1"/>
  <c r="AV347" i="1" s="1"/>
  <c r="AV348" i="1" s="1"/>
  <c r="AV349" i="1" s="1"/>
  <c r="AV350" i="1" s="1"/>
  <c r="AV351" i="1" s="1"/>
  <c r="AV352" i="1" s="1"/>
  <c r="AV353" i="1" s="1"/>
  <c r="AV354" i="1" s="1"/>
  <c r="AV355" i="1" s="1"/>
  <c r="AV356" i="1" s="1"/>
  <c r="AV357" i="1" s="1"/>
  <c r="AV358" i="1" s="1"/>
  <c r="AV359" i="1" s="1"/>
  <c r="AV360" i="1" s="1"/>
  <c r="AV361" i="1" s="1"/>
  <c r="AV362" i="1" s="1"/>
  <c r="AV363" i="1" s="1"/>
  <c r="AV364" i="1" s="1"/>
  <c r="AV365" i="1" s="1"/>
  <c r="AV366" i="1" s="1"/>
  <c r="AV367" i="1" s="1"/>
  <c r="AV368" i="1" s="1"/>
  <c r="AV369" i="1" s="1"/>
  <c r="AV370" i="1" s="1"/>
  <c r="AV371" i="1" s="1"/>
  <c r="AV372" i="1" s="1"/>
  <c r="AV373" i="1" s="1"/>
  <c r="AV374" i="1" s="1"/>
  <c r="AV375" i="1" s="1"/>
  <c r="AV376" i="1" s="1"/>
  <c r="AV377" i="1" s="1"/>
  <c r="AV378" i="1" s="1"/>
  <c r="AV379" i="1" s="1"/>
  <c r="AV380" i="1" s="1"/>
  <c r="AV381" i="1" s="1"/>
  <c r="AV382" i="1" s="1"/>
  <c r="AV383" i="1" s="1"/>
  <c r="AV384" i="1" s="1"/>
  <c r="AV385" i="1" s="1"/>
  <c r="AV386" i="1" s="1"/>
  <c r="AV387" i="1" s="1"/>
  <c r="AV388" i="1" s="1"/>
  <c r="AV389" i="1" s="1"/>
  <c r="AV390" i="1" s="1"/>
  <c r="AV391" i="1" s="1"/>
  <c r="AV392" i="1" s="1"/>
  <c r="AV393" i="1" s="1"/>
  <c r="AV394" i="1" s="1"/>
  <c r="AV395" i="1" s="1"/>
  <c r="AV396" i="1" s="1"/>
  <c r="AV397" i="1" s="1"/>
  <c r="AV398" i="1" s="1"/>
  <c r="AV399" i="1" s="1"/>
  <c r="AV400" i="1" s="1"/>
  <c r="AV401" i="1" s="1"/>
  <c r="AV402" i="1" s="1"/>
  <c r="AV403" i="1" s="1"/>
  <c r="AV404" i="1" s="1"/>
  <c r="AV405" i="1" s="1"/>
  <c r="AV406" i="1" s="1"/>
  <c r="AV407" i="1" s="1"/>
  <c r="AV408" i="1" s="1"/>
  <c r="AV409" i="1" s="1"/>
  <c r="AV410" i="1" s="1"/>
  <c r="AV411" i="1" s="1"/>
  <c r="AV412" i="1" s="1"/>
  <c r="AV413" i="1" s="1"/>
  <c r="AV414" i="1" s="1"/>
  <c r="AV415" i="1" s="1"/>
  <c r="AV416" i="1" s="1"/>
  <c r="AV417" i="1" s="1"/>
  <c r="AV418" i="1" s="1"/>
  <c r="AV419" i="1" s="1"/>
  <c r="AV420" i="1" s="1"/>
  <c r="AV421" i="1" s="1"/>
  <c r="AV422" i="1" s="1"/>
  <c r="AV423" i="1" s="1"/>
  <c r="AV424" i="1" s="1"/>
  <c r="AV425" i="1" s="1"/>
  <c r="AV426" i="1" s="1"/>
  <c r="AV427" i="1" s="1"/>
  <c r="AV428" i="1" s="1"/>
  <c r="AV429" i="1" s="1"/>
  <c r="AV430" i="1" s="1"/>
  <c r="AV431" i="1" s="1"/>
  <c r="AV432" i="1" s="1"/>
  <c r="AV433" i="1" s="1"/>
  <c r="AV434" i="1" s="1"/>
  <c r="AV435" i="1" s="1"/>
  <c r="AV436" i="1" s="1"/>
  <c r="AV437" i="1" s="1"/>
  <c r="AV438" i="1" s="1"/>
  <c r="AV439" i="1" s="1"/>
  <c r="AV440" i="1" s="1"/>
  <c r="AV441" i="1" s="1"/>
  <c r="AV442" i="1" s="1"/>
  <c r="AV443" i="1" s="1"/>
  <c r="AV444" i="1" s="1"/>
  <c r="AV445" i="1" s="1"/>
  <c r="AV446" i="1" s="1"/>
  <c r="AV447" i="1" s="1"/>
  <c r="AV448" i="1" s="1"/>
  <c r="AV449" i="1" s="1"/>
  <c r="AV450" i="1" s="1"/>
  <c r="AV451" i="1" s="1"/>
  <c r="AV452" i="1" s="1"/>
  <c r="AV453" i="1" s="1"/>
  <c r="AV454" i="1" s="1"/>
  <c r="AV455" i="1" s="1"/>
  <c r="AV456" i="1" s="1"/>
  <c r="AV457" i="1" s="1"/>
  <c r="AV458" i="1" s="1"/>
  <c r="AV459" i="1" s="1"/>
  <c r="AV460" i="1" s="1"/>
  <c r="AV461" i="1" s="1"/>
  <c r="AV462" i="1" s="1"/>
  <c r="AV463" i="1" s="1"/>
  <c r="AV464" i="1" s="1"/>
  <c r="AV465" i="1" s="1"/>
  <c r="AV466" i="1" s="1"/>
  <c r="AV467" i="1" s="1"/>
  <c r="AV468" i="1" s="1"/>
  <c r="AV469" i="1" s="1"/>
  <c r="AV470" i="1" s="1"/>
  <c r="AV471" i="1" s="1"/>
  <c r="AV472" i="1" s="1"/>
  <c r="AV473" i="1" s="1"/>
  <c r="AV474" i="1" s="1"/>
  <c r="AV475" i="1" s="1"/>
  <c r="AV476" i="1" s="1"/>
  <c r="AV477" i="1" s="1"/>
  <c r="AV478" i="1" s="1"/>
  <c r="AV479" i="1" s="1"/>
  <c r="AV480" i="1" s="1"/>
  <c r="AV481" i="1" s="1"/>
  <c r="AV482" i="1" s="1"/>
  <c r="AV483" i="1" s="1"/>
  <c r="AV484" i="1" s="1"/>
  <c r="AV485" i="1" s="1"/>
  <c r="AV486" i="1" s="1"/>
  <c r="AV487" i="1" s="1"/>
  <c r="AV488" i="1" s="1"/>
  <c r="AV489" i="1" s="1"/>
  <c r="AV490" i="1" s="1"/>
  <c r="AV491" i="1" s="1"/>
  <c r="AV492" i="1" s="1"/>
  <c r="AV493" i="1" s="1"/>
  <c r="AV494" i="1" s="1"/>
  <c r="AV495" i="1" s="1"/>
  <c r="AV496" i="1" s="1"/>
  <c r="AV497" i="1" s="1"/>
  <c r="AV498" i="1" s="1"/>
  <c r="AV499" i="1" s="1"/>
  <c r="AV500" i="1" s="1"/>
  <c r="AV501" i="1" s="1"/>
  <c r="AV502" i="1" s="1"/>
  <c r="AV503" i="1" s="1"/>
  <c r="AV504" i="1" s="1"/>
  <c r="AV505" i="1" s="1"/>
  <c r="AV506" i="1" s="1"/>
  <c r="AV507" i="1" s="1"/>
  <c r="AV508" i="1" s="1"/>
  <c r="AV509" i="1" s="1"/>
  <c r="AV510" i="1" s="1"/>
  <c r="AV511" i="1" s="1"/>
  <c r="AV512" i="1" s="1"/>
  <c r="AV513" i="1" s="1"/>
  <c r="AV514" i="1" s="1"/>
  <c r="AV515" i="1" s="1"/>
  <c r="AV516" i="1" s="1"/>
  <c r="AV517" i="1" s="1"/>
  <c r="AV518" i="1" s="1"/>
  <c r="AV519" i="1" s="1"/>
  <c r="AV520" i="1" s="1"/>
  <c r="AV521" i="1" s="1"/>
  <c r="AV522" i="1" s="1"/>
  <c r="AV523" i="1" s="1"/>
  <c r="AV524" i="1" s="1"/>
  <c r="AV525" i="1" s="1"/>
  <c r="AV526" i="1" s="1"/>
  <c r="AV527" i="1" s="1"/>
  <c r="AV528" i="1" s="1"/>
  <c r="AV529" i="1" s="1"/>
  <c r="AV530" i="1" s="1"/>
  <c r="AV531" i="1" s="1"/>
  <c r="AV532" i="1" s="1"/>
  <c r="AV533" i="1" s="1"/>
  <c r="AV534" i="1" s="1"/>
  <c r="AV535" i="1" s="1"/>
  <c r="AV536" i="1" s="1"/>
  <c r="AV537" i="1" s="1"/>
  <c r="AV538" i="1" s="1"/>
  <c r="AV539" i="1" s="1"/>
  <c r="AV540" i="1" s="1"/>
  <c r="AV541" i="1" s="1"/>
  <c r="AV542" i="1" s="1"/>
  <c r="AV543" i="1" s="1"/>
  <c r="AV544" i="1" s="1"/>
  <c r="AV545" i="1" s="1"/>
  <c r="AV546" i="1" s="1"/>
  <c r="AV547" i="1" s="1"/>
  <c r="AV548" i="1" s="1"/>
  <c r="AV549" i="1" s="1"/>
  <c r="AV550" i="1" s="1"/>
  <c r="AV551" i="1" s="1"/>
  <c r="AV552" i="1" s="1"/>
  <c r="AV553" i="1" s="1"/>
  <c r="AV554" i="1" s="1"/>
  <c r="AV555" i="1" s="1"/>
  <c r="AV556" i="1" s="1"/>
  <c r="AV557" i="1" s="1"/>
  <c r="AV558" i="1" s="1"/>
  <c r="AV559" i="1" s="1"/>
  <c r="AV560" i="1" s="1"/>
  <c r="AV561" i="1" s="1"/>
  <c r="AV562" i="1" s="1"/>
  <c r="AV563" i="1" s="1"/>
  <c r="AV564" i="1" s="1"/>
  <c r="AV565" i="1" s="1"/>
  <c r="AV566" i="1" s="1"/>
  <c r="AV567" i="1" s="1"/>
  <c r="AV568" i="1" s="1"/>
  <c r="AV569" i="1" s="1"/>
  <c r="AV570" i="1" s="1"/>
  <c r="AV571" i="1" s="1"/>
  <c r="AV572" i="1" s="1"/>
  <c r="AV573" i="1" s="1"/>
  <c r="AV574" i="1" s="1"/>
  <c r="AV575" i="1" s="1"/>
  <c r="AV576" i="1" s="1"/>
  <c r="AV577" i="1" s="1"/>
  <c r="AV578" i="1" s="1"/>
  <c r="AV579" i="1" s="1"/>
  <c r="AV580" i="1" s="1"/>
  <c r="AV581" i="1" s="1"/>
  <c r="AV582" i="1" s="1"/>
  <c r="AV583" i="1" s="1"/>
  <c r="AV584" i="1" s="1"/>
  <c r="AV585" i="1" s="1"/>
  <c r="AV586" i="1" s="1"/>
  <c r="AV587" i="1" s="1"/>
  <c r="AV588" i="1" s="1"/>
  <c r="AV589" i="1" s="1"/>
  <c r="AV590" i="1" s="1"/>
  <c r="AV591" i="1" s="1"/>
  <c r="AV592" i="1" s="1"/>
  <c r="AV593" i="1" s="1"/>
  <c r="AV594" i="1" s="1"/>
  <c r="AV595" i="1" s="1"/>
  <c r="AV596" i="1" s="1"/>
  <c r="AV597" i="1" s="1"/>
  <c r="AV598" i="1" s="1"/>
  <c r="AV599" i="1" s="1"/>
  <c r="AV600" i="1" s="1"/>
  <c r="AV601" i="1" s="1"/>
  <c r="AV602" i="1" s="1"/>
  <c r="AV603" i="1" s="1"/>
  <c r="AV604" i="1" s="1"/>
  <c r="AV605" i="1" s="1"/>
  <c r="AV606" i="1" s="1"/>
  <c r="AV607" i="1" s="1"/>
  <c r="AV608" i="1" s="1"/>
  <c r="AV609" i="1" s="1"/>
  <c r="AV610" i="1" s="1"/>
  <c r="AV611" i="1" s="1"/>
  <c r="AV612" i="1" s="1"/>
  <c r="AV613" i="1" s="1"/>
  <c r="AV614" i="1" s="1"/>
  <c r="AV615" i="1" s="1"/>
  <c r="AV616" i="1" s="1"/>
  <c r="AV617" i="1" s="1"/>
  <c r="AV618" i="1" s="1"/>
  <c r="AV619" i="1" s="1"/>
  <c r="AV620" i="1" s="1"/>
  <c r="AV621" i="1" s="1"/>
  <c r="AV622" i="1" s="1"/>
  <c r="AV623" i="1" s="1"/>
  <c r="AV624" i="1" s="1"/>
  <c r="AV625" i="1" s="1"/>
  <c r="AV626" i="1" s="1"/>
  <c r="AV627" i="1" s="1"/>
  <c r="AV628" i="1" s="1"/>
  <c r="AV629" i="1" s="1"/>
  <c r="AV630" i="1" s="1"/>
  <c r="AV631" i="1" s="1"/>
  <c r="AV632" i="1" s="1"/>
  <c r="AV633" i="1" s="1"/>
  <c r="AV634" i="1" s="1"/>
  <c r="AV635" i="1" s="1"/>
  <c r="AV636" i="1" s="1"/>
  <c r="AV637" i="1" s="1"/>
  <c r="AV638" i="1" s="1"/>
  <c r="AV639" i="1" s="1"/>
  <c r="AV640" i="1" s="1"/>
  <c r="AV641" i="1" s="1"/>
  <c r="AV642" i="1" s="1"/>
  <c r="AV643" i="1" s="1"/>
  <c r="AV644" i="1" s="1"/>
  <c r="AV645" i="1" s="1"/>
  <c r="AV646" i="1" s="1"/>
  <c r="AV647" i="1" s="1"/>
  <c r="AV648" i="1" s="1"/>
  <c r="AV649" i="1" s="1"/>
  <c r="AV650" i="1" s="1"/>
  <c r="AV651" i="1" s="1"/>
  <c r="AV652" i="1" s="1"/>
  <c r="AV653" i="1" s="1"/>
  <c r="AV654" i="1" s="1"/>
  <c r="AV655" i="1" s="1"/>
  <c r="AV656" i="1" s="1"/>
  <c r="AV657" i="1" s="1"/>
  <c r="AV658" i="1" s="1"/>
  <c r="AV659" i="1" s="1"/>
  <c r="AV660" i="1" s="1"/>
  <c r="AV661" i="1" s="1"/>
  <c r="AV662" i="1" s="1"/>
  <c r="AV663" i="1" s="1"/>
  <c r="AV664" i="1" s="1"/>
  <c r="AV665" i="1" s="1"/>
  <c r="AV666" i="1" s="1"/>
  <c r="AV667" i="1" s="1"/>
  <c r="AV668" i="1" s="1"/>
  <c r="AV669" i="1" s="1"/>
  <c r="AV670" i="1" s="1"/>
  <c r="AV671" i="1" s="1"/>
  <c r="AV672" i="1" s="1"/>
  <c r="AV673" i="1" s="1"/>
  <c r="AV674" i="1" s="1"/>
  <c r="AV675" i="1" s="1"/>
  <c r="AV676" i="1" s="1"/>
  <c r="AV677" i="1" s="1"/>
  <c r="AV678" i="1" s="1"/>
  <c r="AV679" i="1" s="1"/>
  <c r="AV680" i="1" s="1"/>
  <c r="AV681" i="1" s="1"/>
  <c r="AV682" i="1" s="1"/>
  <c r="AV683" i="1" s="1"/>
  <c r="AV684" i="1" s="1"/>
  <c r="AV685" i="1" s="1"/>
  <c r="AV686" i="1" s="1"/>
  <c r="AV687" i="1" s="1"/>
  <c r="AV688" i="1" s="1"/>
  <c r="AV689" i="1" s="1"/>
  <c r="AV690" i="1" s="1"/>
  <c r="AV691" i="1" s="1"/>
  <c r="AV692" i="1" s="1"/>
  <c r="AV693" i="1" s="1"/>
  <c r="AV694" i="1" s="1"/>
  <c r="AV695" i="1" s="1"/>
  <c r="AV696" i="1" s="1"/>
  <c r="AV697" i="1" s="1"/>
  <c r="AV698" i="1" s="1"/>
  <c r="AV699" i="1" s="1"/>
  <c r="AV700" i="1" s="1"/>
  <c r="AV701" i="1" s="1"/>
  <c r="AV702" i="1" s="1"/>
  <c r="AV703" i="1" s="1"/>
  <c r="AV704" i="1" s="1"/>
  <c r="AV705" i="1" s="1"/>
  <c r="AV706" i="1" s="1"/>
  <c r="AV707" i="1" s="1"/>
  <c r="AV708" i="1" s="1"/>
  <c r="AV709" i="1" s="1"/>
  <c r="AV710" i="1" s="1"/>
  <c r="AV711" i="1" s="1"/>
  <c r="AV712" i="1" s="1"/>
  <c r="AV713" i="1" s="1"/>
  <c r="AV714" i="1" s="1"/>
  <c r="AV715" i="1" s="1"/>
  <c r="AV716" i="1" s="1"/>
  <c r="AV717" i="1" s="1"/>
  <c r="AV718" i="1" s="1"/>
  <c r="AV719" i="1" s="1"/>
  <c r="AV720" i="1" s="1"/>
  <c r="AV721" i="1" s="1"/>
  <c r="AV722" i="1" s="1"/>
  <c r="AV723" i="1" s="1"/>
  <c r="AV724" i="1" s="1"/>
  <c r="AV725" i="1" s="1"/>
  <c r="AV726" i="1" s="1"/>
  <c r="AV727" i="1" s="1"/>
  <c r="AV728" i="1" s="1"/>
  <c r="AV729" i="1" s="1"/>
  <c r="AV730" i="1" s="1"/>
  <c r="AV731" i="1" s="1"/>
  <c r="AV732" i="1" s="1"/>
  <c r="AV733" i="1" s="1"/>
  <c r="AV734" i="1" s="1"/>
  <c r="AV735" i="1" s="1"/>
  <c r="AV736" i="1" s="1"/>
  <c r="AV737" i="1" s="1"/>
  <c r="AV738" i="1" s="1"/>
  <c r="AV739" i="1" s="1"/>
  <c r="AV740" i="1" s="1"/>
  <c r="AV741" i="1" s="1"/>
  <c r="AV742" i="1" s="1"/>
  <c r="AV743" i="1" s="1"/>
  <c r="AV744" i="1" s="1"/>
  <c r="AV745" i="1" s="1"/>
  <c r="AV746" i="1" s="1"/>
  <c r="AV747" i="1" s="1"/>
  <c r="AV748" i="1" s="1"/>
  <c r="AV749" i="1" s="1"/>
  <c r="AV750" i="1" s="1"/>
  <c r="AV751" i="1" s="1"/>
  <c r="AV752" i="1" s="1"/>
  <c r="AV753" i="1" s="1"/>
  <c r="AV754" i="1" s="1"/>
  <c r="AV755" i="1" s="1"/>
  <c r="AV756" i="1" s="1"/>
  <c r="AV757" i="1" s="1"/>
  <c r="AV758" i="1" s="1"/>
  <c r="AV759" i="1" s="1"/>
  <c r="AV760" i="1" s="1"/>
  <c r="AV761" i="1" s="1"/>
  <c r="AV762" i="1" s="1"/>
  <c r="AV763" i="1" s="1"/>
  <c r="AV764" i="1" s="1"/>
  <c r="AV765" i="1" s="1"/>
  <c r="AV766" i="1" s="1"/>
  <c r="AV767" i="1" s="1"/>
  <c r="AV768" i="1" s="1"/>
  <c r="AV769" i="1" s="1"/>
  <c r="AV770" i="1" s="1"/>
  <c r="AV771" i="1" s="1"/>
  <c r="AV772" i="1" s="1"/>
  <c r="AV773" i="1" s="1"/>
  <c r="AV774" i="1" s="1"/>
  <c r="AV775" i="1" s="1"/>
  <c r="AV776" i="1" s="1"/>
  <c r="AV777" i="1" s="1"/>
  <c r="AV778" i="1" s="1"/>
  <c r="AV779" i="1" s="1"/>
  <c r="AV780" i="1" s="1"/>
  <c r="AV781" i="1" s="1"/>
  <c r="AV782" i="1" s="1"/>
  <c r="AV783" i="1" s="1"/>
  <c r="AV784" i="1" s="1"/>
  <c r="AV785" i="1" s="1"/>
  <c r="AV786" i="1" s="1"/>
  <c r="AV787" i="1" s="1"/>
  <c r="AV788" i="1" s="1"/>
  <c r="AV789" i="1" s="1"/>
  <c r="AV790" i="1" s="1"/>
  <c r="AV791" i="1" s="1"/>
  <c r="AV792" i="1" s="1"/>
  <c r="AV793" i="1" s="1"/>
  <c r="AV794" i="1" s="1"/>
  <c r="AV795" i="1" s="1"/>
  <c r="AV796" i="1" s="1"/>
  <c r="AV797" i="1" s="1"/>
  <c r="AV798" i="1" s="1"/>
  <c r="AV799" i="1" s="1"/>
  <c r="AV800" i="1" s="1"/>
  <c r="AV801" i="1" s="1"/>
  <c r="AV802" i="1" s="1"/>
  <c r="AV803" i="1" s="1"/>
  <c r="AV804" i="1" s="1"/>
  <c r="AV805" i="1" s="1"/>
  <c r="AV806" i="1" s="1"/>
  <c r="AV807" i="1" s="1"/>
  <c r="AV808" i="1" s="1"/>
  <c r="AV809" i="1" s="1"/>
  <c r="AV810" i="1" s="1"/>
  <c r="AV811" i="1" s="1"/>
  <c r="AV812" i="1" s="1"/>
  <c r="AV813" i="1" s="1"/>
  <c r="AV814" i="1" s="1"/>
  <c r="AV815" i="1" s="1"/>
  <c r="AV816" i="1" s="1"/>
  <c r="AV817" i="1" s="1"/>
  <c r="AV818" i="1" s="1"/>
  <c r="AV819" i="1" s="1"/>
  <c r="AV820" i="1" s="1"/>
  <c r="AV821" i="1" s="1"/>
  <c r="AV822" i="1" s="1"/>
  <c r="AV823" i="1" s="1"/>
  <c r="AV824" i="1" s="1"/>
  <c r="AV825" i="1" s="1"/>
  <c r="AV826" i="1" s="1"/>
  <c r="AV827" i="1" s="1"/>
  <c r="AV828" i="1" s="1"/>
  <c r="AV829" i="1" s="1"/>
  <c r="AV830" i="1" s="1"/>
  <c r="AV831" i="1" s="1"/>
  <c r="AV832" i="1" s="1"/>
  <c r="AV833" i="1" s="1"/>
  <c r="AV834" i="1" s="1"/>
  <c r="AV835" i="1" s="1"/>
  <c r="AV836" i="1" s="1"/>
  <c r="AV837" i="1" s="1"/>
  <c r="AV838" i="1" s="1"/>
  <c r="AV839" i="1" s="1"/>
  <c r="AV840" i="1" s="1"/>
  <c r="AV841" i="1" s="1"/>
  <c r="AV842" i="1" s="1"/>
  <c r="AV843" i="1" s="1"/>
  <c r="AV844" i="1" s="1"/>
  <c r="AV845" i="1" s="1"/>
  <c r="AV846" i="1" s="1"/>
  <c r="AV847" i="1" s="1"/>
  <c r="AV848" i="1" s="1"/>
  <c r="AV849" i="1" s="1"/>
  <c r="AV850" i="1" s="1"/>
  <c r="AV851" i="1" s="1"/>
  <c r="AV852" i="1" s="1"/>
  <c r="AV853" i="1" s="1"/>
  <c r="AV854" i="1" s="1"/>
  <c r="AV855" i="1" s="1"/>
  <c r="AV856" i="1" s="1"/>
  <c r="AV857" i="1" s="1"/>
  <c r="AV858" i="1" s="1"/>
  <c r="AV859" i="1" s="1"/>
  <c r="AV860" i="1" s="1"/>
  <c r="AV861" i="1" s="1"/>
  <c r="AV862" i="1" s="1"/>
  <c r="AV863" i="1" s="1"/>
  <c r="AV864" i="1" s="1"/>
  <c r="AV865" i="1" s="1"/>
  <c r="AV866" i="1" s="1"/>
  <c r="AV867" i="1" s="1"/>
  <c r="AV868" i="1" s="1"/>
  <c r="AV869" i="1" s="1"/>
  <c r="AV870" i="1" s="1"/>
  <c r="AV871" i="1" s="1"/>
  <c r="AV872" i="1" s="1"/>
  <c r="AV873" i="1" s="1"/>
  <c r="AV874" i="1" s="1"/>
  <c r="AV875" i="1" s="1"/>
  <c r="AV876" i="1" s="1"/>
  <c r="AV877" i="1" s="1"/>
  <c r="AV878" i="1" s="1"/>
  <c r="AV879" i="1" s="1"/>
  <c r="AV880" i="1" s="1"/>
  <c r="AV881" i="1" s="1"/>
  <c r="AV882" i="1" s="1"/>
  <c r="AV883" i="1" s="1"/>
  <c r="AV884" i="1" s="1"/>
  <c r="AV885" i="1" s="1"/>
  <c r="AV886" i="1" s="1"/>
  <c r="AV887" i="1" s="1"/>
  <c r="AV888" i="1" s="1"/>
  <c r="AV889" i="1" s="1"/>
  <c r="AV890" i="1" s="1"/>
  <c r="AV891" i="1" s="1"/>
  <c r="AV892" i="1" s="1"/>
  <c r="AV893" i="1" s="1"/>
  <c r="AV894" i="1" s="1"/>
  <c r="AV895" i="1" s="1"/>
  <c r="AV896" i="1" s="1"/>
  <c r="AV897" i="1" s="1"/>
  <c r="AV898" i="1" s="1"/>
  <c r="AV899" i="1" s="1"/>
  <c r="AV900" i="1" s="1"/>
  <c r="AV901" i="1" s="1"/>
  <c r="AV902" i="1" s="1"/>
  <c r="AV903" i="1" s="1"/>
  <c r="AV904" i="1" s="1"/>
  <c r="AV905" i="1" s="1"/>
  <c r="AV906" i="1" s="1"/>
  <c r="AV907" i="1" s="1"/>
  <c r="AV908" i="1" s="1"/>
  <c r="AV909" i="1" s="1"/>
  <c r="AV910" i="1" s="1"/>
  <c r="AV911" i="1" s="1"/>
  <c r="AV912" i="1" s="1"/>
  <c r="AV913" i="1" s="1"/>
  <c r="AV914" i="1" s="1"/>
  <c r="AV915" i="1" s="1"/>
  <c r="AV916" i="1" s="1"/>
  <c r="AV917" i="1" s="1"/>
  <c r="AV918" i="1" s="1"/>
  <c r="AV919" i="1" s="1"/>
  <c r="AV920" i="1" s="1"/>
  <c r="AV921" i="1" s="1"/>
  <c r="AV922" i="1" s="1"/>
  <c r="AV923" i="1" s="1"/>
  <c r="AV924" i="1" s="1"/>
  <c r="AV925" i="1" s="1"/>
  <c r="AV926" i="1" s="1"/>
  <c r="AV927" i="1" s="1"/>
  <c r="AV928" i="1" s="1"/>
  <c r="AV929" i="1" s="1"/>
  <c r="AV930" i="1" s="1"/>
  <c r="AV931" i="1" s="1"/>
  <c r="AV932" i="1" s="1"/>
  <c r="AV933" i="1" s="1"/>
  <c r="AV934" i="1" s="1"/>
  <c r="AV935" i="1" s="1"/>
  <c r="AV936" i="1" s="1"/>
  <c r="AV937" i="1" s="1"/>
  <c r="AV938" i="1" s="1"/>
  <c r="AV939" i="1" s="1"/>
  <c r="AV940" i="1" s="1"/>
  <c r="AV941" i="1" s="1"/>
  <c r="AV942" i="1" s="1"/>
  <c r="AV943" i="1" s="1"/>
  <c r="AV944" i="1" s="1"/>
  <c r="AV945" i="1" s="1"/>
  <c r="AV946" i="1" s="1"/>
  <c r="AV947" i="1" s="1"/>
  <c r="AV948" i="1" s="1"/>
  <c r="AV949" i="1" s="1"/>
  <c r="AV950" i="1" s="1"/>
  <c r="AV951" i="1" s="1"/>
  <c r="AV952" i="1" s="1"/>
  <c r="AV953" i="1" s="1"/>
  <c r="AV954" i="1" s="1"/>
  <c r="AV955" i="1" s="1"/>
  <c r="AV956" i="1" s="1"/>
  <c r="AV957" i="1" s="1"/>
  <c r="AV958" i="1" s="1"/>
  <c r="AV959" i="1" s="1"/>
  <c r="AV960" i="1" s="1"/>
  <c r="AV961" i="1" s="1"/>
  <c r="AV962" i="1" s="1"/>
  <c r="AV963" i="1" s="1"/>
  <c r="AV964" i="1" s="1"/>
  <c r="AV965" i="1" s="1"/>
  <c r="AV966" i="1" s="1"/>
  <c r="AV967" i="1" s="1"/>
  <c r="AV968" i="1" s="1"/>
  <c r="AV969" i="1" s="1"/>
  <c r="AV970" i="1" s="1"/>
  <c r="AV971" i="1" s="1"/>
  <c r="AV972" i="1" s="1"/>
  <c r="AV973" i="1" s="1"/>
  <c r="AV974" i="1" s="1"/>
  <c r="AV975" i="1" s="1"/>
  <c r="AV976" i="1" s="1"/>
  <c r="AV977" i="1" s="1"/>
  <c r="AV978" i="1" s="1"/>
  <c r="AV979" i="1" s="1"/>
  <c r="AV980" i="1" s="1"/>
  <c r="AV981" i="1" s="1"/>
  <c r="AV982" i="1" s="1"/>
  <c r="AV983" i="1" s="1"/>
  <c r="AV984" i="1" s="1"/>
  <c r="AV985" i="1" s="1"/>
  <c r="AV986" i="1" s="1"/>
  <c r="AV987" i="1" s="1"/>
  <c r="AV988" i="1" s="1"/>
  <c r="AV989" i="1" s="1"/>
  <c r="AV990" i="1" s="1"/>
  <c r="AV991" i="1" s="1"/>
  <c r="AV992" i="1" s="1"/>
  <c r="AV993" i="1" s="1"/>
  <c r="AV994" i="1" s="1"/>
  <c r="AV995" i="1" s="1"/>
  <c r="AV996" i="1" s="1"/>
  <c r="AV997" i="1" s="1"/>
  <c r="AV998" i="1" s="1"/>
  <c r="AV999" i="1" s="1"/>
  <c r="AV1000" i="1" s="1"/>
  <c r="AV1001" i="1" s="1"/>
  <c r="AV1002" i="1" s="1"/>
  <c r="AV1003" i="1" s="1"/>
  <c r="AV1004" i="1" s="1"/>
  <c r="AV1005" i="1" s="1"/>
  <c r="AV1006" i="1" s="1"/>
  <c r="AV1007" i="1" s="1"/>
  <c r="AV1008" i="1" s="1"/>
  <c r="AV1009" i="1" s="1"/>
  <c r="AV1010" i="1" s="1"/>
  <c r="AV1011" i="1" s="1"/>
  <c r="AV1012" i="1" s="1"/>
  <c r="AV1013" i="1" s="1"/>
  <c r="AV1014" i="1" s="1"/>
  <c r="AV1015" i="1" s="1"/>
  <c r="AV1016" i="1" s="1"/>
  <c r="AV1017" i="1" s="1"/>
  <c r="AV1018" i="1" s="1"/>
  <c r="AV1019" i="1" s="1"/>
  <c r="AV1020" i="1" s="1"/>
  <c r="AV1021" i="1" s="1"/>
  <c r="AV1022" i="1" s="1"/>
  <c r="AV1023" i="1" s="1"/>
  <c r="AV1024" i="1" s="1"/>
  <c r="AV1025" i="1" s="1"/>
  <c r="AV1026" i="1" s="1"/>
  <c r="AV1027" i="1" s="1"/>
  <c r="AV1028" i="1" s="1"/>
  <c r="AV1029" i="1" s="1"/>
  <c r="AV1030" i="1" s="1"/>
  <c r="AV1031" i="1" s="1"/>
  <c r="AV1032" i="1" s="1"/>
  <c r="AV1033" i="1" s="1"/>
  <c r="AV1034" i="1" s="1"/>
  <c r="AV1035" i="1" s="1"/>
  <c r="AV1036" i="1" s="1"/>
  <c r="AV1037" i="1" s="1"/>
  <c r="AV1038" i="1" s="1"/>
  <c r="AV1039" i="1" s="1"/>
  <c r="AV1040" i="1" s="1"/>
  <c r="AV1041" i="1" s="1"/>
  <c r="AV1042" i="1" s="1"/>
  <c r="AV1043" i="1" s="1"/>
  <c r="AV1044" i="1" s="1"/>
  <c r="AV1045" i="1" s="1"/>
  <c r="AV1046" i="1" s="1"/>
  <c r="AV1047" i="1" s="1"/>
  <c r="AV1048" i="1" s="1"/>
  <c r="AV1049" i="1" s="1"/>
  <c r="AV1050" i="1" s="1"/>
  <c r="AV1051" i="1" s="1"/>
  <c r="AV1052" i="1" s="1"/>
  <c r="AV1053" i="1" s="1"/>
  <c r="AV1054" i="1" s="1"/>
  <c r="AV1055" i="1" s="1"/>
  <c r="AV1056" i="1" s="1"/>
  <c r="AV1057" i="1" s="1"/>
  <c r="AV1058" i="1" s="1"/>
  <c r="AV1059" i="1" s="1"/>
  <c r="AV1060" i="1" s="1"/>
  <c r="AV1061" i="1" s="1"/>
  <c r="AV1062" i="1" s="1"/>
  <c r="AV1063" i="1" s="1"/>
  <c r="AV1064" i="1" s="1"/>
  <c r="AV1065" i="1" s="1"/>
  <c r="AV1066" i="1" s="1"/>
  <c r="AV1067" i="1" s="1"/>
  <c r="AV1068" i="1" s="1"/>
  <c r="AV1069" i="1" s="1"/>
  <c r="AV1070" i="1" s="1"/>
  <c r="AV1071" i="1" s="1"/>
  <c r="AV1072" i="1" s="1"/>
  <c r="AV1073" i="1" s="1"/>
  <c r="AV1074" i="1" s="1"/>
  <c r="AV1075" i="1" s="1"/>
  <c r="AV1076" i="1" s="1"/>
  <c r="AV1077" i="1" s="1"/>
  <c r="AV1078" i="1" s="1"/>
  <c r="AV1079" i="1" s="1"/>
  <c r="AV1080" i="1" s="1"/>
  <c r="AV1081" i="1" s="1"/>
  <c r="AV1082" i="1" s="1"/>
  <c r="AV1083" i="1" s="1"/>
  <c r="AV1084" i="1" s="1"/>
  <c r="AV1085" i="1" s="1"/>
  <c r="AV1086" i="1" s="1"/>
  <c r="AV1087" i="1" s="1"/>
  <c r="AV1088" i="1" s="1"/>
  <c r="AV1089" i="1" s="1"/>
  <c r="AV1090" i="1" s="1"/>
  <c r="AV1091" i="1" s="1"/>
  <c r="AV1092" i="1" s="1"/>
  <c r="AV1093" i="1" s="1"/>
  <c r="AV1094" i="1" s="1"/>
  <c r="AV1095" i="1" s="1"/>
  <c r="AV1096" i="1" s="1"/>
  <c r="AV1097" i="1" s="1"/>
  <c r="AV1098" i="1" s="1"/>
  <c r="AV1099" i="1" s="1"/>
  <c r="AV1100" i="1" s="1"/>
  <c r="AV1101" i="1" s="1"/>
  <c r="AV1102" i="1" s="1"/>
  <c r="AV1103" i="1" s="1"/>
  <c r="AV1104" i="1" s="1"/>
  <c r="AV1105" i="1" s="1"/>
  <c r="AV1106" i="1" s="1"/>
  <c r="AV1107" i="1" s="1"/>
  <c r="AV1108" i="1" s="1"/>
  <c r="AV1109" i="1" s="1"/>
  <c r="AV1110" i="1" s="1"/>
  <c r="AV1111" i="1" s="1"/>
  <c r="AV1112" i="1" s="1"/>
  <c r="AV1113" i="1" s="1"/>
  <c r="AV1114" i="1" s="1"/>
  <c r="AV1115" i="1" s="1"/>
  <c r="AV1116" i="1" s="1"/>
  <c r="AV1117" i="1" s="1"/>
  <c r="AV1118" i="1" s="1"/>
  <c r="AV1119" i="1" s="1"/>
  <c r="AV1120" i="1" s="1"/>
  <c r="AV1121" i="1" s="1"/>
  <c r="AV1122" i="1" s="1"/>
  <c r="AV1123" i="1" s="1"/>
  <c r="AV1124" i="1" s="1"/>
  <c r="AV1125" i="1" s="1"/>
  <c r="AV1126" i="1" s="1"/>
  <c r="AV1127" i="1" s="1"/>
  <c r="AV1128" i="1" s="1"/>
  <c r="AV1129" i="1" s="1"/>
  <c r="AV1130" i="1" s="1"/>
  <c r="AV1131" i="1" s="1"/>
  <c r="AV1132" i="1" s="1"/>
  <c r="AV1133" i="1" s="1"/>
  <c r="AV1134" i="1" s="1"/>
  <c r="AV1135" i="1" s="1"/>
  <c r="AV1136" i="1" s="1"/>
  <c r="AV1137" i="1" s="1"/>
  <c r="AV1138" i="1" s="1"/>
  <c r="AV1139" i="1" s="1"/>
  <c r="AV1140" i="1" s="1"/>
  <c r="AV1141" i="1" s="1"/>
  <c r="AV1142" i="1" s="1"/>
  <c r="AV1143" i="1" s="1"/>
  <c r="AV1144" i="1" s="1"/>
  <c r="AV1145" i="1" s="1"/>
  <c r="AV1146" i="1" s="1"/>
  <c r="AV1147" i="1" s="1"/>
  <c r="AV1148" i="1" s="1"/>
  <c r="AV1149" i="1" s="1"/>
  <c r="AV1150" i="1" s="1"/>
  <c r="AV1151" i="1" s="1"/>
  <c r="AV1152" i="1" s="1"/>
  <c r="AV1153" i="1" s="1"/>
  <c r="AV1154" i="1" s="1"/>
  <c r="AV1155" i="1" s="1"/>
  <c r="AV1156" i="1" s="1"/>
  <c r="AV1157" i="1" s="1"/>
  <c r="AV1158" i="1" s="1"/>
  <c r="AV1159" i="1" s="1"/>
  <c r="AV1160" i="1" s="1"/>
  <c r="AV1161" i="1" s="1"/>
  <c r="AV1162" i="1" s="1"/>
  <c r="AV1163" i="1" s="1"/>
  <c r="AV1164" i="1" s="1"/>
  <c r="AV1165" i="1" s="1"/>
  <c r="AV1166" i="1" s="1"/>
  <c r="AV1167" i="1" s="1"/>
  <c r="AV1168" i="1" s="1"/>
  <c r="AV1169" i="1" s="1"/>
  <c r="AV1170" i="1" s="1"/>
  <c r="AV1171" i="1" s="1"/>
  <c r="AV1172" i="1" s="1"/>
  <c r="AV1173" i="1" s="1"/>
  <c r="AV1174" i="1" s="1"/>
  <c r="AV1175" i="1" s="1"/>
  <c r="AV1176" i="1" s="1"/>
  <c r="AV1177" i="1" s="1"/>
  <c r="AV1178" i="1" s="1"/>
  <c r="AV1179" i="1" s="1"/>
  <c r="AV1180" i="1" s="1"/>
  <c r="AV1181" i="1" s="1"/>
  <c r="AV1182" i="1" s="1"/>
  <c r="AV1183" i="1" s="1"/>
  <c r="AV1184" i="1" s="1"/>
  <c r="AV1185" i="1" s="1"/>
  <c r="AV1186" i="1" s="1"/>
  <c r="AV1187" i="1" s="1"/>
  <c r="AV1188" i="1" s="1"/>
  <c r="AV1189" i="1" s="1"/>
  <c r="AV1190" i="1" s="1"/>
  <c r="AV1191" i="1" s="1"/>
  <c r="AV1192" i="1" s="1"/>
  <c r="AV1193" i="1" s="1"/>
  <c r="AV1194" i="1" s="1"/>
  <c r="AV1195" i="1" s="1"/>
  <c r="AV1196" i="1" s="1"/>
  <c r="AV1197" i="1" s="1"/>
  <c r="AV1198" i="1" s="1"/>
  <c r="AV1199" i="1" s="1"/>
  <c r="AV1200" i="1" s="1"/>
  <c r="AV1201" i="1" s="1"/>
  <c r="AV1202" i="1" s="1"/>
  <c r="AV1203" i="1" s="1"/>
  <c r="AV1204" i="1" s="1"/>
  <c r="AV1205" i="1" s="1"/>
  <c r="AV1206" i="1" s="1"/>
  <c r="AV1207" i="1" s="1"/>
  <c r="AV1208" i="1" s="1"/>
  <c r="AV1209" i="1" s="1"/>
  <c r="AV1210" i="1" s="1"/>
  <c r="AV1211" i="1" s="1"/>
  <c r="AV1212" i="1" s="1"/>
  <c r="AV1213" i="1" s="1"/>
  <c r="AV1214" i="1" s="1"/>
  <c r="AV1215" i="1" s="1"/>
  <c r="AV1216" i="1" s="1"/>
  <c r="AV1217" i="1" s="1"/>
  <c r="AV1218" i="1" s="1"/>
  <c r="AV1219" i="1" s="1"/>
  <c r="AV1220" i="1" s="1"/>
  <c r="AV1221" i="1" s="1"/>
  <c r="AV1222" i="1" s="1"/>
  <c r="AV1223" i="1" s="1"/>
  <c r="AV1224" i="1" s="1"/>
  <c r="AV1225" i="1" s="1"/>
  <c r="AV1226" i="1" s="1"/>
  <c r="AV1227" i="1" s="1"/>
  <c r="AV1228" i="1" s="1"/>
  <c r="AV1229" i="1" s="1"/>
  <c r="AV1230" i="1" s="1"/>
  <c r="AV1231" i="1" s="1"/>
  <c r="AV1232" i="1" s="1"/>
  <c r="AV1233" i="1" s="1"/>
  <c r="AV1234" i="1" s="1"/>
  <c r="AV1235" i="1" s="1"/>
  <c r="AV1236" i="1" s="1"/>
  <c r="AV1237" i="1" s="1"/>
  <c r="AV1238" i="1" s="1"/>
  <c r="AV1239" i="1" s="1"/>
  <c r="AV1240" i="1" s="1"/>
  <c r="AV1241" i="1" s="1"/>
  <c r="AV1242" i="1" s="1"/>
  <c r="AV1243" i="1" s="1"/>
  <c r="AV1244" i="1" s="1"/>
  <c r="AV1245" i="1" s="1"/>
  <c r="AV1246" i="1" s="1"/>
  <c r="AV1247" i="1" s="1"/>
  <c r="AV1248" i="1" s="1"/>
  <c r="AV1249" i="1" s="1"/>
  <c r="AV1250" i="1" s="1"/>
  <c r="AV1251" i="1" s="1"/>
  <c r="AV1252" i="1" s="1"/>
  <c r="AV1253" i="1" s="1"/>
  <c r="AV1254" i="1" s="1"/>
  <c r="AV1255" i="1" s="1"/>
  <c r="AV1256" i="1" s="1"/>
  <c r="AV1257" i="1" s="1"/>
  <c r="AV1258" i="1" s="1"/>
  <c r="AV1259" i="1" s="1"/>
  <c r="AV1260" i="1" s="1"/>
  <c r="AV1261" i="1" s="1"/>
  <c r="AV1262" i="1" s="1"/>
  <c r="AV1263" i="1" s="1"/>
  <c r="AV1264" i="1" s="1"/>
  <c r="AV1265" i="1" s="1"/>
  <c r="AV1266" i="1" s="1"/>
  <c r="AV1267" i="1" s="1"/>
  <c r="AV1268" i="1" s="1"/>
  <c r="AV1269" i="1" s="1"/>
  <c r="AV1270" i="1" s="1"/>
  <c r="AV1271" i="1" s="1"/>
  <c r="AV1272" i="1" s="1"/>
  <c r="AV1273" i="1" s="1"/>
  <c r="AV1274" i="1" s="1"/>
  <c r="AV1275" i="1" s="1"/>
  <c r="AV1276" i="1" s="1"/>
  <c r="AV1277" i="1" s="1"/>
  <c r="AV1278" i="1" s="1"/>
  <c r="AV1279" i="1" s="1"/>
  <c r="AV1280" i="1" s="1"/>
  <c r="AV1281" i="1" s="1"/>
  <c r="AV1282" i="1" s="1"/>
  <c r="AV1283" i="1" s="1"/>
  <c r="AV1284" i="1" s="1"/>
  <c r="AV1285" i="1" s="1"/>
  <c r="AV1286" i="1" s="1"/>
  <c r="AV1287" i="1" s="1"/>
  <c r="AV1288" i="1" s="1"/>
  <c r="AV1289" i="1" s="1"/>
  <c r="AV1290" i="1" s="1"/>
  <c r="AV1291" i="1" s="1"/>
  <c r="AV1292" i="1" s="1"/>
  <c r="AV1293" i="1" s="1"/>
  <c r="AV1294" i="1" s="1"/>
  <c r="AV1295" i="1" s="1"/>
  <c r="AV1296" i="1" s="1"/>
  <c r="AV1297" i="1" s="1"/>
  <c r="AV1298" i="1" s="1"/>
  <c r="AV1299" i="1" s="1"/>
  <c r="AV1300" i="1" s="1"/>
  <c r="AV1301" i="1" s="1"/>
  <c r="AV1302" i="1" s="1"/>
  <c r="AV1303" i="1" s="1"/>
  <c r="AV1304" i="1" s="1"/>
  <c r="AV1305" i="1" s="1"/>
  <c r="AV1306" i="1" s="1"/>
  <c r="AV1307" i="1" s="1"/>
  <c r="AV1308" i="1" s="1"/>
  <c r="AV1309" i="1" s="1"/>
  <c r="AV1310" i="1" s="1"/>
  <c r="AV1311" i="1" s="1"/>
  <c r="AV1312" i="1" s="1"/>
  <c r="AV1313" i="1" s="1"/>
  <c r="AV1314" i="1" s="1"/>
  <c r="AV1315" i="1" s="1"/>
  <c r="AV1316" i="1" s="1"/>
  <c r="AV1317" i="1" s="1"/>
  <c r="AV1318" i="1" s="1"/>
  <c r="AV1319" i="1" s="1"/>
  <c r="AV1320" i="1" s="1"/>
  <c r="AV1321" i="1" s="1"/>
  <c r="AV1322" i="1" s="1"/>
  <c r="AV1323" i="1" s="1"/>
  <c r="AV1324" i="1" s="1"/>
  <c r="AV1325" i="1" s="1"/>
  <c r="AV1326" i="1" s="1"/>
  <c r="AV1327" i="1" s="1"/>
  <c r="AV1328" i="1" s="1"/>
  <c r="AV1329" i="1" s="1"/>
  <c r="AV1330" i="1" s="1"/>
  <c r="AV1331" i="1" s="1"/>
  <c r="AV1332" i="1" s="1"/>
  <c r="AV1333" i="1" s="1"/>
  <c r="AV1334" i="1" s="1"/>
  <c r="AV1335" i="1" s="1"/>
  <c r="AV1336" i="1" s="1"/>
  <c r="AV1337" i="1" s="1"/>
  <c r="AV1338" i="1" s="1"/>
  <c r="AV1339" i="1" s="1"/>
  <c r="AV1340" i="1" s="1"/>
  <c r="AV1341" i="1" s="1"/>
  <c r="AV1342" i="1" s="1"/>
  <c r="AV1343" i="1" s="1"/>
  <c r="AV1344" i="1" s="1"/>
  <c r="AV1345" i="1" s="1"/>
  <c r="AV1346" i="1" s="1"/>
  <c r="AV1347" i="1" s="1"/>
  <c r="AV1348" i="1" s="1"/>
  <c r="AV1349" i="1" s="1"/>
  <c r="AV1350" i="1" s="1"/>
  <c r="AV1351" i="1" s="1"/>
  <c r="AV1352" i="1" s="1"/>
  <c r="AV1353" i="1" s="1"/>
  <c r="AV1354" i="1" s="1"/>
  <c r="AV1355" i="1" s="1"/>
  <c r="AV1356" i="1" s="1"/>
  <c r="AV1357" i="1" s="1"/>
  <c r="AV1358" i="1" s="1"/>
  <c r="AV1359" i="1" s="1"/>
  <c r="AV1360" i="1" s="1"/>
  <c r="AV1361" i="1" s="1"/>
  <c r="AV1362" i="1" s="1"/>
  <c r="AV1363" i="1" s="1"/>
  <c r="AV1364" i="1" s="1"/>
  <c r="AV1365" i="1" s="1"/>
  <c r="AV1366" i="1" s="1"/>
  <c r="AV1367" i="1" s="1"/>
  <c r="AV1368" i="1" s="1"/>
  <c r="AV1369" i="1" s="1"/>
  <c r="AV1370" i="1" s="1"/>
  <c r="AV1371" i="1" s="1"/>
  <c r="AV1372" i="1" s="1"/>
  <c r="AV1373" i="1" s="1"/>
  <c r="AV1374" i="1" s="1"/>
  <c r="AV1375" i="1" s="1"/>
  <c r="AV1376" i="1" s="1"/>
  <c r="AV1377" i="1" s="1"/>
  <c r="AV1378" i="1" s="1"/>
  <c r="AV1379" i="1" s="1"/>
  <c r="AV1380" i="1" s="1"/>
  <c r="AV1381" i="1" s="1"/>
  <c r="AV1382" i="1" s="1"/>
  <c r="AV1383" i="1" s="1"/>
  <c r="AV1384" i="1" s="1"/>
  <c r="AV1385" i="1" s="1"/>
  <c r="AV1386" i="1" s="1"/>
  <c r="AV1387" i="1" s="1"/>
  <c r="AV1388" i="1" s="1"/>
  <c r="AV1389" i="1" s="1"/>
  <c r="AV1390" i="1" s="1"/>
  <c r="AV1391" i="1" s="1"/>
  <c r="AV1392" i="1" s="1"/>
  <c r="AV1393" i="1" s="1"/>
  <c r="AV1394" i="1" s="1"/>
  <c r="AV1395" i="1" s="1"/>
  <c r="AV1396" i="1" s="1"/>
  <c r="AV1397" i="1" s="1"/>
  <c r="AV1398" i="1" s="1"/>
  <c r="AV1399" i="1" s="1"/>
  <c r="AV1400" i="1" s="1"/>
  <c r="AV1401" i="1" s="1"/>
  <c r="AV1402" i="1" s="1"/>
  <c r="AV1403" i="1" s="1"/>
  <c r="AV1404" i="1" s="1"/>
  <c r="AV1405" i="1" s="1"/>
  <c r="AV1406" i="1" s="1"/>
  <c r="AV1407" i="1" s="1"/>
  <c r="AV1408" i="1" s="1"/>
  <c r="AV1409" i="1" s="1"/>
  <c r="AV1410" i="1" s="1"/>
  <c r="AV1411" i="1" s="1"/>
  <c r="AV1412" i="1" s="1"/>
  <c r="AV1413" i="1" s="1"/>
  <c r="AV1414" i="1" s="1"/>
  <c r="AV1415" i="1" s="1"/>
  <c r="AV1416" i="1" s="1"/>
  <c r="AV1417" i="1" s="1"/>
  <c r="AV1418" i="1" s="1"/>
  <c r="AV1419" i="1" s="1"/>
  <c r="AV1420" i="1" s="1"/>
  <c r="AV1421" i="1" s="1"/>
  <c r="AV1422" i="1" s="1"/>
  <c r="AV1423" i="1" s="1"/>
  <c r="AV1424" i="1" s="1"/>
  <c r="AV1425" i="1" s="1"/>
  <c r="AV1426" i="1" s="1"/>
  <c r="AV1427" i="1" s="1"/>
  <c r="AV1428" i="1" s="1"/>
  <c r="AV1429" i="1" s="1"/>
  <c r="AV1430" i="1" s="1"/>
  <c r="AV1431" i="1" s="1"/>
  <c r="AV1432" i="1" s="1"/>
  <c r="AV1433" i="1" s="1"/>
  <c r="AV1434" i="1" s="1"/>
  <c r="AV1435" i="1" s="1"/>
  <c r="AV1436" i="1" s="1"/>
  <c r="AV1437" i="1" s="1"/>
  <c r="AV1438" i="1" s="1"/>
  <c r="AV1439" i="1" s="1"/>
  <c r="AV1440" i="1" s="1"/>
  <c r="AV1441" i="1" s="1"/>
  <c r="AV1442" i="1" s="1"/>
  <c r="AV1443" i="1" s="1"/>
  <c r="AV1444" i="1" s="1"/>
  <c r="AV1445" i="1" s="1"/>
  <c r="AV1446" i="1" s="1"/>
  <c r="AV1447" i="1" s="1"/>
  <c r="AV1448" i="1" s="1"/>
  <c r="AV1449" i="1" s="1"/>
  <c r="AV1450" i="1" s="1"/>
  <c r="AV1451" i="1" s="1"/>
  <c r="AV1452" i="1" s="1"/>
  <c r="AV1453" i="1" s="1"/>
  <c r="AV1454" i="1" s="1"/>
  <c r="AV1455" i="1" s="1"/>
  <c r="AV1456" i="1" s="1"/>
  <c r="AV1457" i="1" s="1"/>
  <c r="AV1458" i="1" s="1"/>
  <c r="AV1459" i="1" s="1"/>
  <c r="AV1460" i="1" s="1"/>
  <c r="AV1461" i="1" s="1"/>
  <c r="AV1462" i="1" s="1"/>
  <c r="AV1463" i="1" s="1"/>
  <c r="AV1464" i="1" s="1"/>
  <c r="AV1465" i="1" s="1"/>
  <c r="AV1466" i="1" s="1"/>
  <c r="AV1467" i="1" s="1"/>
  <c r="AV1468" i="1" s="1"/>
  <c r="AV1469" i="1" s="1"/>
  <c r="AV1470" i="1" s="1"/>
  <c r="AV1471" i="1" s="1"/>
  <c r="AV1472" i="1" s="1"/>
  <c r="AV1473" i="1" s="1"/>
  <c r="AV1474" i="1" s="1"/>
  <c r="AV1475" i="1" s="1"/>
  <c r="AV1476" i="1" s="1"/>
  <c r="AV1477" i="1" s="1"/>
  <c r="AV1478" i="1" s="1"/>
  <c r="AV1479" i="1" s="1"/>
  <c r="AV1480" i="1" s="1"/>
  <c r="AV1481" i="1" s="1"/>
  <c r="AV1482" i="1" s="1"/>
  <c r="AV1483" i="1" s="1"/>
  <c r="AV1484" i="1" s="1"/>
  <c r="AV1485" i="1" s="1"/>
  <c r="AV1486" i="1" s="1"/>
  <c r="AV1487" i="1" s="1"/>
  <c r="AV1488" i="1" s="1"/>
  <c r="AV1489" i="1" s="1"/>
  <c r="AV1490" i="1" s="1"/>
  <c r="AV1491" i="1" s="1"/>
  <c r="AV1492" i="1" s="1"/>
  <c r="AV1493" i="1" s="1"/>
  <c r="AV1494" i="1" s="1"/>
  <c r="AV1495" i="1" s="1"/>
  <c r="AV1496" i="1" s="1"/>
  <c r="AV1497" i="1" s="1"/>
  <c r="AV1498" i="1" s="1"/>
  <c r="AV1499" i="1" s="1"/>
  <c r="AV1500" i="1" s="1"/>
  <c r="AV1501" i="1" s="1"/>
  <c r="AV1502" i="1" s="1"/>
  <c r="AV1503" i="1" s="1"/>
  <c r="AV1504" i="1" s="1"/>
  <c r="AV1505" i="1" s="1"/>
  <c r="AV1506" i="1" s="1"/>
  <c r="AV1507" i="1" s="1"/>
  <c r="AV1508" i="1" s="1"/>
  <c r="AV1509" i="1" s="1"/>
  <c r="AV1510" i="1" s="1"/>
  <c r="AV1511" i="1" s="1"/>
  <c r="AV1512" i="1" s="1"/>
  <c r="AV1513" i="1" s="1"/>
  <c r="AV1514" i="1" s="1"/>
  <c r="AV1515" i="1" s="1"/>
  <c r="AV1516" i="1" s="1"/>
  <c r="AV1517" i="1" s="1"/>
  <c r="AV1518" i="1" s="1"/>
  <c r="AV1519" i="1" s="1"/>
  <c r="AV1520" i="1" s="1"/>
  <c r="AV1521" i="1" s="1"/>
  <c r="AV1522" i="1" s="1"/>
  <c r="AV1523" i="1" s="1"/>
  <c r="AV1524" i="1" s="1"/>
  <c r="AV1525" i="1" s="1"/>
  <c r="AV1526" i="1" s="1"/>
  <c r="AV1527" i="1" s="1"/>
  <c r="AV1528" i="1" s="1"/>
  <c r="AV1529" i="1" s="1"/>
  <c r="AV1530" i="1" s="1"/>
  <c r="AV1531" i="1" s="1"/>
  <c r="AV1532" i="1" s="1"/>
  <c r="AV1533" i="1" s="1"/>
  <c r="AV1534" i="1" s="1"/>
  <c r="AV1535" i="1" s="1"/>
  <c r="AV1536" i="1" s="1"/>
  <c r="AV1537" i="1" s="1"/>
  <c r="AV1538" i="1" s="1"/>
  <c r="AV1539" i="1" s="1"/>
  <c r="AV1540" i="1" s="1"/>
  <c r="AV1541" i="1" s="1"/>
  <c r="AV1542" i="1" s="1"/>
  <c r="AV1543" i="1" s="1"/>
  <c r="AV1544" i="1" s="1"/>
  <c r="AV1545" i="1" s="1"/>
  <c r="AV1546" i="1" s="1"/>
  <c r="AV1547" i="1" s="1"/>
  <c r="AV1548" i="1" s="1"/>
  <c r="AV1549" i="1" s="1"/>
  <c r="AV1550" i="1" s="1"/>
  <c r="AV1551" i="1" s="1"/>
  <c r="AV1552" i="1" s="1"/>
  <c r="AV1553" i="1" s="1"/>
  <c r="AV1554" i="1" s="1"/>
  <c r="AV1555" i="1" s="1"/>
  <c r="AV1556" i="1" s="1"/>
  <c r="AV1557" i="1" s="1"/>
  <c r="AV1558" i="1" s="1"/>
  <c r="AV1559" i="1" s="1"/>
  <c r="AV1560" i="1" s="1"/>
  <c r="AV1561" i="1" s="1"/>
  <c r="AV1562" i="1" s="1"/>
  <c r="AV1563" i="1" s="1"/>
  <c r="AV1564" i="1" s="1"/>
  <c r="AV1565" i="1" s="1"/>
  <c r="AV1566" i="1" s="1"/>
  <c r="AV1567" i="1" s="1"/>
  <c r="AV1568" i="1" s="1"/>
  <c r="AV1569" i="1" s="1"/>
  <c r="AV1570" i="1" s="1"/>
  <c r="AV1571" i="1" s="1"/>
  <c r="AV1572" i="1" s="1"/>
  <c r="AV1573" i="1" s="1"/>
  <c r="AV1574" i="1" s="1"/>
  <c r="AV1575" i="1" s="1"/>
  <c r="AV1576" i="1" s="1"/>
  <c r="AV1577" i="1" s="1"/>
  <c r="AV1578" i="1" s="1"/>
  <c r="AV1579" i="1" s="1"/>
  <c r="AV1580" i="1" s="1"/>
  <c r="AV1581" i="1" s="1"/>
  <c r="AV1582" i="1" s="1"/>
  <c r="AV1583" i="1" s="1"/>
  <c r="AV1584" i="1" s="1"/>
  <c r="AV1585" i="1" s="1"/>
  <c r="AV1586" i="1" s="1"/>
  <c r="AV1587" i="1" s="1"/>
  <c r="AV1588" i="1" s="1"/>
  <c r="AV1589" i="1" s="1"/>
  <c r="AV1590" i="1" s="1"/>
  <c r="AV1591" i="1" s="1"/>
  <c r="AV1592" i="1" s="1"/>
  <c r="AV1593" i="1" s="1"/>
  <c r="AV1594" i="1" s="1"/>
  <c r="AV1595" i="1" s="1"/>
  <c r="AV1596" i="1" s="1"/>
  <c r="AV1597" i="1" s="1"/>
  <c r="AV1598" i="1" s="1"/>
  <c r="AV1599" i="1" s="1"/>
  <c r="AV1600" i="1" s="1"/>
  <c r="AV1601" i="1" s="1"/>
  <c r="AV1602" i="1" s="1"/>
  <c r="AV1603" i="1" s="1"/>
  <c r="AV1604" i="1" s="1"/>
  <c r="AV1605" i="1" s="1"/>
  <c r="AV1606" i="1" s="1"/>
  <c r="AV1607" i="1" s="1"/>
  <c r="AV1608" i="1" s="1"/>
  <c r="AV1609" i="1" s="1"/>
  <c r="AV1610" i="1" s="1"/>
  <c r="AV1611" i="1" s="1"/>
  <c r="AV1612" i="1" s="1"/>
  <c r="AV1613" i="1" s="1"/>
  <c r="AV1614" i="1" s="1"/>
  <c r="AV1615" i="1" s="1"/>
  <c r="AV1616" i="1" s="1"/>
  <c r="AV1617" i="1" s="1"/>
  <c r="AV1618" i="1" s="1"/>
  <c r="AV1619" i="1" s="1"/>
  <c r="AV1620" i="1" s="1"/>
  <c r="AV1621" i="1" s="1"/>
  <c r="AV1622" i="1" s="1"/>
  <c r="AV1623" i="1" s="1"/>
  <c r="AV1624" i="1" s="1"/>
  <c r="AV1625" i="1" s="1"/>
  <c r="AV1626" i="1" s="1"/>
  <c r="AV1627" i="1" s="1"/>
  <c r="AV1628" i="1" s="1"/>
  <c r="AV1629" i="1" s="1"/>
  <c r="AV1630" i="1" s="1"/>
  <c r="AV1631" i="1" s="1"/>
  <c r="AV1632" i="1" s="1"/>
  <c r="AV1633" i="1" s="1"/>
  <c r="AV1634" i="1" s="1"/>
  <c r="AV1635" i="1" s="1"/>
  <c r="AV1636" i="1" s="1"/>
  <c r="AV1637" i="1" s="1"/>
  <c r="AV1638" i="1" s="1"/>
  <c r="AV1639" i="1" s="1"/>
  <c r="AV1640" i="1" s="1"/>
  <c r="AV1641" i="1" s="1"/>
  <c r="AV1642" i="1" s="1"/>
  <c r="AV1643" i="1" s="1"/>
  <c r="AV1644" i="1" s="1"/>
  <c r="AV1645" i="1" s="1"/>
  <c r="AV1646" i="1" s="1"/>
  <c r="AV1647" i="1" s="1"/>
  <c r="AV1648" i="1" s="1"/>
  <c r="AV1649" i="1" s="1"/>
  <c r="AV1650" i="1" s="1"/>
  <c r="AV1651" i="1" s="1"/>
  <c r="AV1652" i="1" s="1"/>
  <c r="AV1653" i="1" s="1"/>
  <c r="AV1654" i="1" s="1"/>
  <c r="AV1655" i="1" s="1"/>
  <c r="AV1656" i="1" s="1"/>
  <c r="AV1657" i="1" s="1"/>
  <c r="AV1658" i="1" s="1"/>
  <c r="AV1659" i="1" s="1"/>
  <c r="AV1660" i="1" s="1"/>
  <c r="AV1661" i="1" s="1"/>
  <c r="AV1662" i="1" s="1"/>
  <c r="AV1663" i="1" s="1"/>
  <c r="AV1664" i="1" s="1"/>
  <c r="AV1665" i="1" s="1"/>
  <c r="AV1666" i="1" s="1"/>
  <c r="AV1667" i="1" s="1"/>
  <c r="AV1668" i="1" s="1"/>
  <c r="AV1669" i="1" s="1"/>
  <c r="AV1670" i="1" s="1"/>
  <c r="AV1671" i="1" s="1"/>
  <c r="AV1672" i="1" s="1"/>
  <c r="AV1673" i="1" s="1"/>
  <c r="AV1674" i="1" s="1"/>
  <c r="AV1675" i="1" s="1"/>
  <c r="AV1676" i="1" s="1"/>
  <c r="AV1677" i="1" s="1"/>
  <c r="AV1678" i="1" s="1"/>
  <c r="AV1679" i="1" s="1"/>
  <c r="AV1680" i="1" s="1"/>
  <c r="AV1681" i="1" s="1"/>
  <c r="AV1682" i="1" s="1"/>
  <c r="AV1683" i="1" s="1"/>
  <c r="AV1684" i="1" s="1"/>
  <c r="AV1685" i="1" s="1"/>
  <c r="AV1686" i="1" s="1"/>
  <c r="AV1687" i="1" s="1"/>
  <c r="AV1688" i="1" s="1"/>
  <c r="AV1689" i="1" s="1"/>
  <c r="AV1690" i="1" s="1"/>
  <c r="AV1691" i="1" s="1"/>
  <c r="AV1692" i="1" s="1"/>
  <c r="AV1693" i="1" s="1"/>
  <c r="AV1694" i="1" s="1"/>
  <c r="AV1695" i="1" s="1"/>
  <c r="AV1696" i="1" s="1"/>
  <c r="AV1697" i="1" s="1"/>
  <c r="AV1698" i="1" s="1"/>
  <c r="AV1699" i="1" s="1"/>
  <c r="AV1700" i="1" s="1"/>
  <c r="AV1701" i="1" s="1"/>
  <c r="AV1702" i="1" s="1"/>
  <c r="AV1703" i="1" s="1"/>
  <c r="AV1704" i="1" s="1"/>
  <c r="AV1705" i="1" s="1"/>
  <c r="AV1706" i="1" s="1"/>
  <c r="AV1707" i="1" s="1"/>
  <c r="AV1708" i="1" s="1"/>
  <c r="AV1709" i="1" s="1"/>
  <c r="AV1710" i="1" s="1"/>
  <c r="AV1711" i="1" s="1"/>
  <c r="AV1712" i="1" s="1"/>
  <c r="AV1713" i="1" s="1"/>
  <c r="AV1714" i="1" s="1"/>
  <c r="AV1715" i="1" s="1"/>
  <c r="AV1716" i="1" s="1"/>
  <c r="AV1717" i="1" s="1"/>
  <c r="AV1718" i="1" s="1"/>
  <c r="AV1719" i="1" s="1"/>
  <c r="AV1720" i="1" s="1"/>
  <c r="AV1721" i="1" s="1"/>
  <c r="AV1722" i="1" s="1"/>
  <c r="AV1723" i="1" s="1"/>
  <c r="AV1724" i="1" s="1"/>
  <c r="AV1725" i="1" s="1"/>
  <c r="AV1726" i="1" s="1"/>
  <c r="AV1727" i="1" s="1"/>
  <c r="AV1728" i="1" s="1"/>
  <c r="AV1729" i="1" s="1"/>
  <c r="AV1730" i="1" s="1"/>
  <c r="AV1731" i="1" s="1"/>
  <c r="AV1732" i="1" s="1"/>
  <c r="AV1733" i="1" s="1"/>
  <c r="AV1734" i="1" s="1"/>
  <c r="AV1735" i="1" s="1"/>
  <c r="AV1736" i="1" s="1"/>
  <c r="AV1737" i="1" s="1"/>
  <c r="AV1738" i="1" s="1"/>
  <c r="AV1739" i="1" s="1"/>
  <c r="AV1740" i="1" s="1"/>
  <c r="AV1741" i="1" s="1"/>
  <c r="AV1742" i="1" s="1"/>
  <c r="AV1743" i="1" s="1"/>
  <c r="AV1744" i="1" s="1"/>
  <c r="AV1745" i="1" s="1"/>
  <c r="AV1746" i="1" s="1"/>
  <c r="AV1747" i="1" s="1"/>
  <c r="AV1748" i="1" s="1"/>
  <c r="AV1749" i="1" s="1"/>
  <c r="AV1750" i="1" s="1"/>
  <c r="AV1751" i="1" s="1"/>
  <c r="AV1752" i="1" s="1"/>
  <c r="AV1753" i="1" s="1"/>
  <c r="AV1754" i="1" s="1"/>
  <c r="AV1755" i="1" s="1"/>
  <c r="AV1756" i="1" s="1"/>
  <c r="AV1757" i="1" s="1"/>
  <c r="AV1758" i="1" s="1"/>
  <c r="AV1759" i="1" s="1"/>
  <c r="AV1760" i="1" s="1"/>
  <c r="AV1761" i="1" s="1"/>
  <c r="AV1762" i="1" s="1"/>
  <c r="AV1763" i="1" s="1"/>
  <c r="AV1764" i="1" s="1"/>
  <c r="AV1765" i="1" s="1"/>
  <c r="AV1766" i="1" s="1"/>
  <c r="AV1767" i="1" s="1"/>
  <c r="AV1768" i="1" s="1"/>
  <c r="AV1769" i="1" s="1"/>
  <c r="AV1770" i="1" s="1"/>
  <c r="AV1771" i="1" s="1"/>
  <c r="AV1772" i="1" s="1"/>
  <c r="AV1773" i="1" s="1"/>
  <c r="AV1774" i="1" s="1"/>
  <c r="AV1775" i="1" s="1"/>
  <c r="AV1776" i="1" s="1"/>
  <c r="AV1777" i="1" s="1"/>
  <c r="AV1778" i="1" s="1"/>
  <c r="AV1779" i="1" s="1"/>
  <c r="AV1780" i="1" s="1"/>
  <c r="AV1781" i="1" s="1"/>
  <c r="AV1782" i="1" s="1"/>
  <c r="AV1783" i="1" s="1"/>
  <c r="AV1784" i="1" s="1"/>
  <c r="AV1785" i="1" s="1"/>
  <c r="AV1786" i="1" s="1"/>
  <c r="AV1787" i="1" s="1"/>
  <c r="AV1788" i="1" s="1"/>
  <c r="AV1789" i="1" s="1"/>
  <c r="AV1790" i="1" s="1"/>
  <c r="AV1791" i="1" s="1"/>
  <c r="AV1792" i="1" s="1"/>
  <c r="AV1793" i="1" s="1"/>
  <c r="AV1794" i="1" s="1"/>
  <c r="AV1795" i="1" s="1"/>
  <c r="AV1796" i="1" s="1"/>
  <c r="AV1797" i="1" s="1"/>
  <c r="AV1798" i="1" s="1"/>
  <c r="AV1799" i="1" s="1"/>
  <c r="AV1800" i="1" s="1"/>
  <c r="AV1801" i="1" s="1"/>
  <c r="AV1802" i="1" s="1"/>
  <c r="AV1803" i="1" s="1"/>
  <c r="AV1804" i="1" s="1"/>
  <c r="AV1805" i="1" s="1"/>
  <c r="AV1806" i="1" s="1"/>
  <c r="AV1807" i="1" s="1"/>
  <c r="AV1808" i="1" s="1"/>
  <c r="AV1809" i="1" s="1"/>
  <c r="AV1810" i="1" s="1"/>
  <c r="AV1811" i="1" s="1"/>
  <c r="AV1812" i="1" s="1"/>
  <c r="AV1813" i="1" s="1"/>
  <c r="AV1814" i="1" s="1"/>
  <c r="AV1815" i="1" s="1"/>
  <c r="AV1816" i="1" s="1"/>
  <c r="AV1817" i="1" s="1"/>
  <c r="AV1818" i="1" s="1"/>
  <c r="AV1819" i="1" s="1"/>
  <c r="AV1820" i="1" s="1"/>
  <c r="AV1821" i="1" s="1"/>
  <c r="AV1822" i="1" s="1"/>
  <c r="AV1823" i="1" s="1"/>
  <c r="AV1824" i="1" s="1"/>
  <c r="AV1825" i="1" s="1"/>
  <c r="AV1826" i="1" s="1"/>
  <c r="AV1827" i="1" s="1"/>
  <c r="AV1828" i="1" s="1"/>
  <c r="AV1829" i="1" s="1"/>
  <c r="AV1830" i="1" s="1"/>
  <c r="AV1831" i="1" s="1"/>
  <c r="AV1832" i="1" s="1"/>
  <c r="AV1833" i="1" s="1"/>
  <c r="AV1834" i="1" s="1"/>
  <c r="AV1835" i="1" s="1"/>
  <c r="AV1836" i="1" s="1"/>
  <c r="AV1837" i="1" s="1"/>
  <c r="AV1838" i="1" s="1"/>
  <c r="AV1839" i="1" s="1"/>
  <c r="AV1840" i="1" s="1"/>
  <c r="AV1841" i="1" s="1"/>
  <c r="AV1842" i="1" s="1"/>
  <c r="AV1843" i="1" s="1"/>
  <c r="AV1844" i="1" s="1"/>
  <c r="AV1845" i="1" s="1"/>
  <c r="AV1846" i="1" s="1"/>
  <c r="AV1847" i="1" s="1"/>
  <c r="AV1848" i="1" s="1"/>
  <c r="AV1849" i="1" s="1"/>
  <c r="AV1850" i="1" s="1"/>
  <c r="AV1851" i="1" s="1"/>
  <c r="AV1852" i="1" s="1"/>
  <c r="AV1853" i="1" s="1"/>
  <c r="AV1854" i="1" s="1"/>
  <c r="AV1855" i="1" s="1"/>
  <c r="AV1856" i="1" s="1"/>
  <c r="AV1857" i="1" s="1"/>
  <c r="AV1858" i="1" s="1"/>
  <c r="AV1859" i="1" s="1"/>
  <c r="AV1860" i="1" s="1"/>
  <c r="AV1861" i="1" s="1"/>
  <c r="AV1862" i="1" s="1"/>
  <c r="AV1863" i="1" s="1"/>
  <c r="AV1864" i="1" s="1"/>
  <c r="AV1865" i="1" s="1"/>
  <c r="AV1866" i="1" s="1"/>
  <c r="AV1867" i="1" s="1"/>
  <c r="AV1868" i="1" s="1"/>
  <c r="AV1869" i="1" s="1"/>
  <c r="AV1870" i="1" s="1"/>
  <c r="AV1871" i="1" s="1"/>
  <c r="AV1872" i="1" s="1"/>
  <c r="AV1873" i="1" s="1"/>
  <c r="AV1874" i="1" s="1"/>
  <c r="AV1875" i="1" s="1"/>
  <c r="AV1876" i="1" s="1"/>
  <c r="AV1877" i="1" s="1"/>
  <c r="AV1878" i="1" s="1"/>
  <c r="AV1879" i="1" s="1"/>
  <c r="AV1880" i="1" s="1"/>
  <c r="AV1881" i="1" s="1"/>
  <c r="AV1882" i="1" s="1"/>
  <c r="AV1883" i="1" s="1"/>
  <c r="AV1884" i="1" s="1"/>
  <c r="AV1885" i="1" s="1"/>
  <c r="AV1886" i="1" s="1"/>
  <c r="AV1887" i="1" s="1"/>
  <c r="AV1888" i="1" s="1"/>
  <c r="AV1889" i="1" s="1"/>
  <c r="AV1890" i="1" s="1"/>
  <c r="AV1891" i="1" s="1"/>
  <c r="AV1892" i="1" s="1"/>
  <c r="AV1893" i="1" s="1"/>
  <c r="AV1894" i="1" s="1"/>
  <c r="AV1895" i="1" s="1"/>
  <c r="AV1896" i="1" s="1"/>
  <c r="AV1897" i="1" s="1"/>
  <c r="AV1898" i="1" s="1"/>
  <c r="AV1899" i="1" s="1"/>
  <c r="AV1900" i="1" s="1"/>
  <c r="AV1901" i="1" s="1"/>
  <c r="AV1902" i="1" s="1"/>
  <c r="AV1903" i="1" s="1"/>
  <c r="AV1904" i="1" s="1"/>
  <c r="AV1905" i="1" s="1"/>
  <c r="AV1906" i="1" s="1"/>
  <c r="AV1907" i="1" s="1"/>
  <c r="AV1908" i="1" s="1"/>
  <c r="AV1909" i="1" s="1"/>
  <c r="AV1910" i="1" s="1"/>
  <c r="AV1911" i="1" s="1"/>
  <c r="AV1912" i="1" s="1"/>
  <c r="AV1913" i="1" s="1"/>
  <c r="AV1914" i="1" s="1"/>
  <c r="AV1915" i="1" s="1"/>
  <c r="AV1916" i="1" s="1"/>
  <c r="AV1917" i="1" s="1"/>
  <c r="AV1918" i="1" s="1"/>
  <c r="AV1919" i="1" s="1"/>
  <c r="AV1920" i="1" s="1"/>
  <c r="AV1921" i="1" s="1"/>
  <c r="AV1922" i="1" s="1"/>
  <c r="AV1923" i="1" s="1"/>
  <c r="AV1924" i="1" s="1"/>
  <c r="AV1925" i="1" s="1"/>
  <c r="AV1926" i="1" s="1"/>
  <c r="AV1927" i="1" s="1"/>
  <c r="AV1928" i="1" s="1"/>
  <c r="AV1929" i="1" s="1"/>
  <c r="AV1930" i="1" s="1"/>
  <c r="AV1931" i="1" s="1"/>
  <c r="AV1932" i="1" s="1"/>
  <c r="AV1933" i="1" s="1"/>
  <c r="AV1934" i="1" s="1"/>
  <c r="AV1935" i="1" s="1"/>
  <c r="AV1936" i="1" s="1"/>
  <c r="AV1937" i="1" s="1"/>
  <c r="AV1938" i="1" s="1"/>
  <c r="AV1939" i="1" s="1"/>
  <c r="AV1940" i="1" s="1"/>
  <c r="AV1941" i="1" s="1"/>
  <c r="AV1942" i="1" s="1"/>
  <c r="AV1943" i="1" s="1"/>
  <c r="AV1944" i="1" s="1"/>
  <c r="AV1945" i="1" s="1"/>
  <c r="AV1946" i="1" s="1"/>
  <c r="AV1947" i="1" s="1"/>
  <c r="AV1948" i="1" s="1"/>
  <c r="AV1949" i="1" s="1"/>
  <c r="AV1950" i="1" s="1"/>
  <c r="AV1951" i="1" s="1"/>
  <c r="AV1952" i="1" s="1"/>
  <c r="AV1953" i="1" s="1"/>
  <c r="AV1954" i="1" s="1"/>
  <c r="AV1955" i="1" s="1"/>
  <c r="AV1956" i="1" s="1"/>
  <c r="AV1957" i="1" s="1"/>
  <c r="AV1958" i="1" s="1"/>
  <c r="AV1959" i="1" s="1"/>
  <c r="AV1960" i="1" s="1"/>
  <c r="AV1961" i="1" s="1"/>
  <c r="AV1962" i="1" s="1"/>
  <c r="AV1963" i="1" s="1"/>
  <c r="AV1964" i="1" s="1"/>
  <c r="AV1965" i="1" s="1"/>
  <c r="AV1966" i="1" s="1"/>
  <c r="AV1967" i="1" s="1"/>
  <c r="AV1968" i="1" s="1"/>
  <c r="AV1969" i="1" s="1"/>
  <c r="AV1970" i="1" s="1"/>
  <c r="AV1971" i="1" s="1"/>
  <c r="AV1972" i="1" s="1"/>
  <c r="AV1973" i="1" s="1"/>
  <c r="AV1974" i="1" s="1"/>
  <c r="AV1975" i="1" s="1"/>
  <c r="AV1976" i="1" s="1"/>
  <c r="AV1977" i="1" s="1"/>
  <c r="AV1978" i="1" s="1"/>
  <c r="AV1979" i="1" s="1"/>
  <c r="AV1980" i="1" s="1"/>
  <c r="AV1981" i="1" s="1"/>
  <c r="AV1982" i="1" s="1"/>
  <c r="AV1983" i="1" s="1"/>
  <c r="AV1984" i="1" s="1"/>
  <c r="AV1985" i="1" s="1"/>
  <c r="AV1986" i="1" s="1"/>
  <c r="AV1987" i="1" s="1"/>
  <c r="AV1988" i="1" s="1"/>
  <c r="AV1989" i="1" s="1"/>
  <c r="AV1990" i="1" s="1"/>
  <c r="AV1991" i="1" s="1"/>
  <c r="AV1992" i="1" s="1"/>
  <c r="AV1993" i="1" s="1"/>
  <c r="AV1994" i="1" s="1"/>
  <c r="AV1995" i="1" s="1"/>
  <c r="AV1996" i="1" s="1"/>
  <c r="AV1997" i="1" s="1"/>
  <c r="AV1998" i="1" s="1"/>
  <c r="AV1999" i="1" s="1"/>
  <c r="AV2000" i="1" s="1"/>
  <c r="AV2001" i="1" s="1"/>
  <c r="AV2002" i="1" s="1"/>
  <c r="AV2003" i="1" s="1"/>
  <c r="AV2004" i="1" s="1"/>
  <c r="AV2005" i="1" s="1"/>
  <c r="AV2006" i="1" s="1"/>
  <c r="AV2007" i="1" s="1"/>
  <c r="AV2008" i="1" s="1"/>
  <c r="AV2009" i="1" s="1"/>
  <c r="AV2010" i="1" s="1"/>
  <c r="AV2011" i="1" s="1"/>
  <c r="AV2012" i="1" s="1"/>
  <c r="AV2013" i="1" s="1"/>
  <c r="AV2014" i="1" s="1"/>
  <c r="AV2015" i="1" s="1"/>
  <c r="AV2016" i="1" s="1"/>
  <c r="AV2017" i="1" s="1"/>
  <c r="AV2018" i="1" s="1"/>
  <c r="AV2019" i="1" s="1"/>
  <c r="AV2020" i="1" s="1"/>
  <c r="AV2021" i="1" s="1"/>
  <c r="AV2022" i="1" s="1"/>
  <c r="AV2023" i="1" s="1"/>
  <c r="AV2024" i="1" s="1"/>
  <c r="AV2025" i="1" s="1"/>
  <c r="AV2026" i="1" s="1"/>
  <c r="AV2027" i="1" s="1"/>
  <c r="AV2028" i="1" s="1"/>
  <c r="AV2029" i="1" s="1"/>
  <c r="AV2030" i="1" s="1"/>
  <c r="AV2031" i="1" s="1"/>
  <c r="AV2032" i="1" s="1"/>
  <c r="AV2033" i="1" s="1"/>
  <c r="AV2034" i="1" s="1"/>
  <c r="AV2035" i="1" s="1"/>
  <c r="AV2036" i="1" s="1"/>
  <c r="AV2037" i="1" s="1"/>
  <c r="AV2038" i="1" s="1"/>
  <c r="AV2039" i="1" s="1"/>
  <c r="AV2040" i="1" s="1"/>
  <c r="AV2041" i="1" s="1"/>
  <c r="AV2042" i="1" s="1"/>
  <c r="AV2043" i="1" s="1"/>
  <c r="AV2044" i="1" s="1"/>
  <c r="AV2045" i="1" s="1"/>
  <c r="AV2046" i="1" s="1"/>
  <c r="AV2047" i="1" s="1"/>
  <c r="AV2048" i="1" s="1"/>
  <c r="AV2049" i="1" s="1"/>
  <c r="AV2050" i="1" s="1"/>
  <c r="AV2051" i="1" s="1"/>
  <c r="AV2052" i="1" s="1"/>
  <c r="AV2053" i="1" s="1"/>
  <c r="AV2054" i="1" s="1"/>
  <c r="AV2055" i="1" s="1"/>
  <c r="AV2056" i="1" s="1"/>
  <c r="AV2057" i="1" s="1"/>
  <c r="AV2058" i="1" s="1"/>
  <c r="AV2059" i="1" s="1"/>
  <c r="AV2060" i="1" s="1"/>
  <c r="AV2061" i="1" s="1"/>
  <c r="AV2062" i="1" s="1"/>
  <c r="AV2063" i="1" s="1"/>
  <c r="AV2064" i="1" s="1"/>
  <c r="AV2065" i="1" s="1"/>
  <c r="AV2066" i="1" s="1"/>
  <c r="AV2067" i="1" s="1"/>
  <c r="AV2068" i="1" s="1"/>
  <c r="AV2069" i="1" s="1"/>
  <c r="AV2070" i="1" s="1"/>
  <c r="AV2071" i="1" s="1"/>
  <c r="AV2072" i="1" s="1"/>
  <c r="AV2073" i="1" s="1"/>
  <c r="AV2074" i="1" s="1"/>
  <c r="AV2075" i="1" s="1"/>
  <c r="AV2076" i="1" s="1"/>
  <c r="AV2077" i="1" s="1"/>
  <c r="AV2078" i="1" s="1"/>
  <c r="AV2079" i="1" s="1"/>
  <c r="AV2080" i="1" s="1"/>
  <c r="AV2081" i="1" s="1"/>
  <c r="AV2082" i="1" s="1"/>
  <c r="AV2083" i="1" s="1"/>
  <c r="AV2084" i="1" s="1"/>
  <c r="AV2085" i="1" s="1"/>
  <c r="AV2086" i="1" s="1"/>
  <c r="AV2087" i="1" s="1"/>
  <c r="AV2088" i="1" s="1"/>
  <c r="AV2089" i="1" s="1"/>
  <c r="AV2090" i="1" s="1"/>
  <c r="AV2091" i="1" s="1"/>
  <c r="AV2092" i="1" s="1"/>
  <c r="AV2093" i="1" s="1"/>
  <c r="AV2094" i="1" s="1"/>
  <c r="AV2095" i="1" s="1"/>
  <c r="AV2096" i="1" s="1"/>
  <c r="AV2097" i="1" s="1"/>
  <c r="AV2098" i="1" s="1"/>
  <c r="AV2099" i="1" s="1"/>
  <c r="AV2100" i="1" s="1"/>
  <c r="AV2101" i="1" s="1"/>
  <c r="AV2102" i="1" s="1"/>
  <c r="AV2103" i="1" s="1"/>
  <c r="AV2104" i="1" s="1"/>
  <c r="AV2105" i="1" s="1"/>
  <c r="AV2106" i="1" s="1"/>
  <c r="AV2107" i="1" s="1"/>
  <c r="AV2108" i="1" s="1"/>
  <c r="AV2109" i="1" s="1"/>
  <c r="AV2110" i="1" s="1"/>
  <c r="AV2111" i="1" s="1"/>
  <c r="AV2112" i="1" s="1"/>
  <c r="AV2113" i="1" s="1"/>
  <c r="AV2114" i="1" s="1"/>
  <c r="AV2115" i="1" s="1"/>
  <c r="AV2116" i="1" s="1"/>
  <c r="AV2117" i="1" s="1"/>
  <c r="AV2118" i="1" s="1"/>
  <c r="AV2119" i="1" s="1"/>
  <c r="AV2120" i="1" s="1"/>
  <c r="AV2121" i="1" s="1"/>
  <c r="AV2122" i="1" s="1"/>
  <c r="AV2123" i="1" s="1"/>
  <c r="AV2124" i="1" s="1"/>
  <c r="AV2125" i="1" s="1"/>
  <c r="AV2126" i="1" s="1"/>
  <c r="AV2127" i="1" s="1"/>
  <c r="AV2128" i="1" s="1"/>
  <c r="AV2129" i="1" s="1"/>
  <c r="AV2130" i="1" s="1"/>
  <c r="AV2131" i="1" s="1"/>
  <c r="AV2132" i="1" s="1"/>
  <c r="AV2133" i="1" s="1"/>
  <c r="AV2134" i="1" s="1"/>
  <c r="AV2135" i="1" s="1"/>
  <c r="AV2136" i="1" s="1"/>
  <c r="AV2137" i="1" s="1"/>
  <c r="AV2138" i="1" s="1"/>
  <c r="AV2139" i="1" s="1"/>
  <c r="AV2140" i="1" s="1"/>
  <c r="AV2141" i="1" s="1"/>
  <c r="AV2142" i="1" s="1"/>
  <c r="AV2143" i="1" s="1"/>
  <c r="AV2144" i="1" s="1"/>
  <c r="AV2145" i="1" s="1"/>
  <c r="AV2146" i="1" s="1"/>
  <c r="AV2147" i="1" s="1"/>
  <c r="AV2148" i="1" s="1"/>
  <c r="AV2149" i="1" s="1"/>
  <c r="AV2150" i="1" s="1"/>
  <c r="AV2151" i="1" s="1"/>
  <c r="AV2152" i="1" s="1"/>
  <c r="AV2153" i="1" s="1"/>
  <c r="AV2154" i="1" s="1"/>
  <c r="AV2155" i="1" s="1"/>
  <c r="AV2156" i="1" s="1"/>
  <c r="AV2157" i="1" s="1"/>
  <c r="AV2158" i="1" s="1"/>
  <c r="AV2159" i="1" s="1"/>
  <c r="AV2160" i="1" s="1"/>
  <c r="AV2161" i="1" s="1"/>
  <c r="AV2162" i="1" s="1"/>
  <c r="AV2163" i="1" s="1"/>
  <c r="AV2164" i="1" s="1"/>
  <c r="AV2165" i="1" s="1"/>
  <c r="AV2166" i="1" s="1"/>
  <c r="AV2167" i="1" s="1"/>
  <c r="AV2168" i="1" s="1"/>
  <c r="AV2169" i="1" s="1"/>
  <c r="AV2170" i="1" s="1"/>
  <c r="AV2171" i="1" s="1"/>
  <c r="AV2172" i="1" s="1"/>
  <c r="AV2173" i="1" s="1"/>
  <c r="AV2174" i="1" s="1"/>
  <c r="AV2175" i="1" s="1"/>
  <c r="AV2176" i="1" s="1"/>
  <c r="AV2177" i="1" s="1"/>
  <c r="AV2178" i="1" s="1"/>
  <c r="AV2179" i="1" s="1"/>
  <c r="AV2180" i="1" s="1"/>
  <c r="AV2181" i="1" s="1"/>
  <c r="AV2182" i="1" s="1"/>
  <c r="AV2183" i="1" s="1"/>
  <c r="AV2184" i="1" s="1"/>
  <c r="AV2185" i="1" s="1"/>
  <c r="AV2186" i="1" s="1"/>
  <c r="AV2187" i="1" s="1"/>
  <c r="AV2188" i="1" s="1"/>
  <c r="AV2189" i="1" s="1"/>
  <c r="AV2190" i="1" s="1"/>
  <c r="AV2191" i="1" s="1"/>
  <c r="AV2192" i="1" s="1"/>
  <c r="AV2193" i="1" s="1"/>
  <c r="AV2194" i="1" s="1"/>
  <c r="AV2195" i="1" s="1"/>
  <c r="AV2196" i="1" s="1"/>
  <c r="AV2197" i="1" s="1"/>
  <c r="AV2198" i="1" s="1"/>
  <c r="AV2199" i="1" s="1"/>
  <c r="AV2200" i="1" s="1"/>
  <c r="AV2201" i="1" s="1"/>
  <c r="AV2202" i="1" s="1"/>
  <c r="AV2203" i="1" s="1"/>
  <c r="AV2204" i="1" s="1"/>
  <c r="AV2205" i="1" s="1"/>
  <c r="AV2206" i="1" s="1"/>
  <c r="AV2207" i="1" s="1"/>
  <c r="AV2208" i="1" s="1"/>
  <c r="AV2209" i="1" s="1"/>
  <c r="AV2210" i="1" s="1"/>
  <c r="AV2211" i="1" s="1"/>
  <c r="AV2212" i="1" s="1"/>
  <c r="AV2213" i="1" s="1"/>
  <c r="AV2214" i="1" s="1"/>
  <c r="AV2215" i="1" s="1"/>
  <c r="AV2216" i="1" s="1"/>
  <c r="AV2217" i="1" s="1"/>
  <c r="AV2218" i="1" s="1"/>
  <c r="AV2219" i="1" s="1"/>
  <c r="AV2220" i="1" s="1"/>
  <c r="AV2221" i="1" s="1"/>
  <c r="AV2222" i="1" s="1"/>
  <c r="AV2223" i="1" s="1"/>
  <c r="AV2224" i="1" s="1"/>
  <c r="AV2225" i="1" s="1"/>
  <c r="AV2226" i="1" s="1"/>
  <c r="AV2227" i="1" s="1"/>
  <c r="AV2228" i="1" s="1"/>
  <c r="AV2229" i="1" s="1"/>
  <c r="AV2230" i="1" s="1"/>
  <c r="AV2231" i="1" s="1"/>
  <c r="AV2232" i="1" s="1"/>
  <c r="AV2233" i="1" s="1"/>
  <c r="AV2234" i="1" s="1"/>
  <c r="AV2235" i="1" s="1"/>
  <c r="AV2236" i="1" s="1"/>
  <c r="AV2237" i="1" s="1"/>
  <c r="AV2238" i="1" s="1"/>
  <c r="AV2239" i="1" s="1"/>
  <c r="AV2240" i="1" s="1"/>
  <c r="AV2241" i="1" s="1"/>
  <c r="AV2242" i="1" s="1"/>
  <c r="AV2243" i="1" s="1"/>
  <c r="AV2244" i="1" s="1"/>
  <c r="AV2245" i="1" s="1"/>
  <c r="AV2246" i="1" s="1"/>
  <c r="AV2247" i="1" s="1"/>
  <c r="AV2248" i="1" s="1"/>
  <c r="AV2249" i="1" s="1"/>
  <c r="AV2250" i="1" s="1"/>
  <c r="AV2251" i="1" s="1"/>
  <c r="AV2252" i="1" s="1"/>
  <c r="AV2253" i="1" s="1"/>
  <c r="AV2254" i="1" s="1"/>
  <c r="AV2255" i="1" s="1"/>
  <c r="AV2256" i="1" s="1"/>
  <c r="AV2257" i="1" s="1"/>
  <c r="AV2258" i="1" s="1"/>
  <c r="AV2259" i="1" s="1"/>
  <c r="AV2260" i="1" s="1"/>
  <c r="AV2261" i="1" s="1"/>
  <c r="AV2262" i="1" s="1"/>
  <c r="AV2263" i="1" s="1"/>
  <c r="AV2264" i="1" s="1"/>
  <c r="AV2265" i="1" s="1"/>
  <c r="AV2266" i="1" s="1"/>
  <c r="AV2267" i="1" s="1"/>
  <c r="AV2268" i="1" s="1"/>
  <c r="AV2269" i="1" s="1"/>
  <c r="AV2270" i="1" s="1"/>
  <c r="AV2271" i="1" s="1"/>
  <c r="AV2272" i="1" s="1"/>
  <c r="AV2273" i="1" s="1"/>
  <c r="AV2274" i="1" s="1"/>
  <c r="AV2275" i="1" s="1"/>
  <c r="AV2276" i="1" s="1"/>
  <c r="AV2277" i="1" s="1"/>
  <c r="AV2278" i="1" s="1"/>
  <c r="AV2279" i="1" s="1"/>
  <c r="AV2280" i="1" s="1"/>
  <c r="AV2281" i="1" s="1"/>
  <c r="AV2282" i="1" s="1"/>
  <c r="AV2283" i="1" s="1"/>
  <c r="AV2284" i="1" s="1"/>
  <c r="AV2285" i="1" s="1"/>
  <c r="AV2286" i="1" s="1"/>
  <c r="AV2287" i="1" s="1"/>
  <c r="AV2288" i="1" s="1"/>
  <c r="AV2289" i="1" s="1"/>
  <c r="AV2290" i="1" s="1"/>
  <c r="AV2291" i="1" s="1"/>
  <c r="AV2292" i="1" s="1"/>
  <c r="AV2293" i="1" s="1"/>
  <c r="AV2294" i="1" s="1"/>
  <c r="AV2295" i="1" s="1"/>
  <c r="AV2296" i="1" s="1"/>
  <c r="AV2297" i="1" s="1"/>
  <c r="AV2298" i="1" s="1"/>
  <c r="AV2299" i="1" s="1"/>
  <c r="AV2300" i="1" s="1"/>
  <c r="AV2301" i="1" s="1"/>
  <c r="AV2302" i="1" s="1"/>
  <c r="AV2303" i="1" s="1"/>
  <c r="AV2304" i="1" s="1"/>
  <c r="AV2305" i="1" s="1"/>
  <c r="AV2306" i="1" s="1"/>
  <c r="AV2307" i="1" s="1"/>
  <c r="AV2308" i="1" s="1"/>
  <c r="AV2309" i="1" s="1"/>
  <c r="AV2310" i="1" s="1"/>
  <c r="AV2311" i="1" s="1"/>
  <c r="AV2312" i="1" s="1"/>
  <c r="AV2313" i="1" s="1"/>
  <c r="AV2314" i="1" s="1"/>
  <c r="AV2315" i="1" s="1"/>
  <c r="AV2316" i="1" s="1"/>
  <c r="AV2317" i="1" s="1"/>
  <c r="AV2318" i="1" s="1"/>
  <c r="AV2319" i="1" s="1"/>
  <c r="AV2320" i="1" s="1"/>
  <c r="AV2321" i="1" s="1"/>
  <c r="AV2322" i="1" s="1"/>
  <c r="AV2323" i="1" s="1"/>
  <c r="AV2324" i="1" s="1"/>
  <c r="AV2325" i="1" s="1"/>
  <c r="AV2326" i="1" s="1"/>
  <c r="AV2327" i="1" s="1"/>
  <c r="AV2328" i="1" s="1"/>
  <c r="AV2329" i="1" s="1"/>
  <c r="AV2330" i="1" s="1"/>
  <c r="AV2331" i="1" s="1"/>
  <c r="AV2332" i="1" s="1"/>
  <c r="AV2333" i="1" s="1"/>
  <c r="AV2334" i="1" s="1"/>
  <c r="AV2335" i="1" s="1"/>
  <c r="AV2336" i="1" s="1"/>
  <c r="AV2337" i="1" s="1"/>
  <c r="AV2338" i="1" s="1"/>
  <c r="AV2339" i="1" s="1"/>
  <c r="AV2340" i="1" s="1"/>
  <c r="AV2341" i="1" s="1"/>
  <c r="AV2342" i="1" s="1"/>
  <c r="AV2343" i="1" s="1"/>
  <c r="AV2344" i="1" s="1"/>
  <c r="AV2345" i="1" s="1"/>
  <c r="AV2346" i="1" s="1"/>
  <c r="AV2347" i="1" s="1"/>
  <c r="AV2348" i="1" s="1"/>
  <c r="AV2349" i="1" s="1"/>
  <c r="AV2350" i="1" s="1"/>
  <c r="AV2351" i="1" s="1"/>
  <c r="AV2352" i="1" s="1"/>
  <c r="AV2353" i="1" s="1"/>
  <c r="AV2354" i="1" s="1"/>
  <c r="AV2355" i="1" s="1"/>
  <c r="AV2356" i="1" s="1"/>
  <c r="AV2357" i="1" s="1"/>
  <c r="AV2358" i="1" s="1"/>
  <c r="AV2359" i="1" s="1"/>
  <c r="AV2360" i="1" s="1"/>
  <c r="AV2361" i="1" s="1"/>
  <c r="AV2362" i="1" s="1"/>
  <c r="AV2363" i="1" s="1"/>
  <c r="AV2364" i="1" s="1"/>
  <c r="AV2365" i="1" s="1"/>
  <c r="AV2366" i="1" s="1"/>
  <c r="AV2367" i="1" s="1"/>
  <c r="AV2368" i="1" s="1"/>
  <c r="AV2369" i="1" s="1"/>
  <c r="AV2370" i="1" s="1"/>
  <c r="AV2371" i="1" s="1"/>
  <c r="AV2372" i="1" s="1"/>
  <c r="AV2373" i="1" s="1"/>
  <c r="AV2374" i="1" s="1"/>
  <c r="AV2375" i="1" s="1"/>
  <c r="AV2376" i="1" s="1"/>
  <c r="AV2377" i="1" s="1"/>
  <c r="AV2378" i="1" s="1"/>
  <c r="AV2379" i="1" s="1"/>
  <c r="AV2380" i="1" s="1"/>
  <c r="AV2381" i="1" s="1"/>
  <c r="AV2382" i="1" s="1"/>
  <c r="AV2383" i="1" s="1"/>
  <c r="AV2384" i="1" s="1"/>
  <c r="AV2385" i="1" s="1"/>
  <c r="AV2386" i="1" s="1"/>
  <c r="AV2387" i="1" s="1"/>
  <c r="AV2388" i="1" s="1"/>
  <c r="AV2389" i="1" s="1"/>
  <c r="AV2390" i="1" s="1"/>
  <c r="AV2391" i="1" s="1"/>
  <c r="AV2392" i="1" s="1"/>
  <c r="AV2393" i="1" s="1"/>
  <c r="AV2394" i="1" s="1"/>
  <c r="AV2395" i="1" s="1"/>
  <c r="AV2396" i="1" s="1"/>
  <c r="AV2397" i="1" s="1"/>
  <c r="AV2398" i="1" s="1"/>
  <c r="AV2399" i="1" s="1"/>
  <c r="AV2400" i="1" s="1"/>
  <c r="AV2401" i="1" s="1"/>
  <c r="AV2402" i="1" s="1"/>
  <c r="AV2403" i="1" s="1"/>
  <c r="AV2404" i="1" s="1"/>
  <c r="AV2405" i="1" s="1"/>
  <c r="AV2406" i="1" s="1"/>
  <c r="AV2407" i="1" s="1"/>
  <c r="AV2408" i="1" s="1"/>
  <c r="AV2409" i="1" s="1"/>
  <c r="AV2410" i="1" s="1"/>
  <c r="AV2411" i="1" s="1"/>
  <c r="AV2412" i="1" s="1"/>
  <c r="AV2413" i="1" s="1"/>
  <c r="AV2414" i="1" s="1"/>
  <c r="AV2415" i="1" s="1"/>
  <c r="AV2416" i="1" s="1"/>
  <c r="AV2417" i="1" s="1"/>
  <c r="AV2418" i="1" s="1"/>
  <c r="AV2419" i="1" s="1"/>
  <c r="AV2420" i="1" s="1"/>
  <c r="AV2421" i="1" s="1"/>
  <c r="AV2422" i="1" s="1"/>
  <c r="AV2423" i="1" s="1"/>
  <c r="AV2424" i="1" s="1"/>
  <c r="AV2425" i="1" s="1"/>
  <c r="AV2426" i="1" s="1"/>
  <c r="AV2427" i="1" s="1"/>
  <c r="AV2428" i="1" s="1"/>
  <c r="AV2429" i="1" s="1"/>
  <c r="AV2430" i="1" s="1"/>
  <c r="AV2431" i="1" s="1"/>
  <c r="AV2432" i="1" s="1"/>
  <c r="AV2433" i="1" s="1"/>
  <c r="AV2434" i="1" s="1"/>
  <c r="AV2435" i="1" s="1"/>
  <c r="AV2436" i="1" s="1"/>
  <c r="AV2437" i="1" s="1"/>
  <c r="AV2438" i="1" s="1"/>
  <c r="AV2439" i="1" s="1"/>
  <c r="AV2440" i="1" s="1"/>
  <c r="AV2441" i="1" s="1"/>
  <c r="AV2442" i="1" s="1"/>
  <c r="AV2443" i="1" s="1"/>
  <c r="AV2444" i="1" s="1"/>
  <c r="AV2445" i="1" s="1"/>
  <c r="AV2446" i="1" s="1"/>
  <c r="AV2447" i="1" s="1"/>
  <c r="AV2448" i="1" s="1"/>
  <c r="AV2449" i="1" s="1"/>
  <c r="AV2450" i="1" s="1"/>
  <c r="AV2451" i="1" s="1"/>
  <c r="AV2452" i="1" s="1"/>
  <c r="AV2453" i="1" s="1"/>
  <c r="AV2454" i="1" s="1"/>
  <c r="AV2455" i="1" s="1"/>
  <c r="AV2456" i="1" s="1"/>
  <c r="AV2457" i="1" s="1"/>
  <c r="AV2458" i="1" s="1"/>
  <c r="AV2459" i="1" s="1"/>
  <c r="AV2460" i="1" s="1"/>
  <c r="AV2461" i="1" s="1"/>
  <c r="AV2462" i="1" s="1"/>
  <c r="AV2463" i="1" s="1"/>
  <c r="AV2464" i="1" s="1"/>
  <c r="AV2465" i="1" s="1"/>
  <c r="AV2466" i="1" s="1"/>
  <c r="AV2467" i="1" s="1"/>
  <c r="AV2468" i="1" s="1"/>
  <c r="AV2469" i="1" s="1"/>
  <c r="AV2470" i="1" s="1"/>
  <c r="AV2471" i="1" s="1"/>
  <c r="AV2472" i="1" s="1"/>
  <c r="AV2473" i="1" s="1"/>
  <c r="AV2474" i="1" s="1"/>
  <c r="AV2475" i="1" s="1"/>
  <c r="AV2476" i="1" s="1"/>
  <c r="AV2477" i="1" s="1"/>
  <c r="AV2478" i="1" s="1"/>
  <c r="AV2479" i="1" s="1"/>
  <c r="AV2480" i="1" s="1"/>
  <c r="AV2481" i="1" s="1"/>
  <c r="AV2482" i="1" s="1"/>
  <c r="AV2483" i="1" s="1"/>
  <c r="AV2484" i="1" s="1"/>
  <c r="AV2485" i="1" s="1"/>
  <c r="AV2486" i="1" s="1"/>
  <c r="AV2487" i="1" s="1"/>
  <c r="AV2488" i="1" s="1"/>
  <c r="AV2489" i="1" s="1"/>
  <c r="AV2490" i="1" s="1"/>
  <c r="AV2491" i="1" s="1"/>
  <c r="AV2492" i="1" s="1"/>
  <c r="AV2493" i="1" s="1"/>
  <c r="AV2494" i="1" s="1"/>
  <c r="AV2495" i="1" s="1"/>
  <c r="AV2496" i="1" s="1"/>
  <c r="AV2497" i="1" s="1"/>
  <c r="AV2498" i="1" s="1"/>
  <c r="AV2499" i="1" s="1"/>
  <c r="AV2500" i="1" s="1"/>
  <c r="AV2501" i="1" s="1"/>
  <c r="AV2502" i="1" s="1"/>
  <c r="AV2503" i="1" s="1"/>
  <c r="AV2504" i="1" s="1"/>
  <c r="AV2505" i="1" s="1"/>
  <c r="AV2506" i="1" s="1"/>
  <c r="AV2507" i="1" s="1"/>
  <c r="AV2508" i="1" s="1"/>
  <c r="AV2509" i="1" s="1"/>
  <c r="AV2510" i="1" s="1"/>
  <c r="AV2511" i="1" s="1"/>
  <c r="AV2512" i="1" s="1"/>
  <c r="AV2513" i="1" s="1"/>
  <c r="AV2514" i="1" s="1"/>
  <c r="AV2515" i="1" s="1"/>
  <c r="AV2516" i="1" s="1"/>
  <c r="AV2517" i="1" s="1"/>
  <c r="AV2518" i="1" s="1"/>
  <c r="AV2519" i="1" s="1"/>
  <c r="AV2520" i="1" s="1"/>
  <c r="AV2521" i="1" s="1"/>
  <c r="AV2522" i="1" s="1"/>
  <c r="AV2523" i="1" s="1"/>
  <c r="AV2524" i="1" s="1"/>
  <c r="AV2525" i="1" s="1"/>
  <c r="AV2526" i="1" s="1"/>
  <c r="AV2527" i="1" s="1"/>
  <c r="AV2528" i="1" s="1"/>
  <c r="AV2529" i="1" s="1"/>
  <c r="AV2530" i="1" s="1"/>
  <c r="AV2531" i="1" s="1"/>
  <c r="AV2532" i="1" s="1"/>
  <c r="AV2533" i="1" s="1"/>
  <c r="AV2534" i="1" s="1"/>
  <c r="AV2535" i="1" s="1"/>
  <c r="AV2536" i="1" s="1"/>
  <c r="AV2537" i="1" s="1"/>
  <c r="AV2538" i="1" s="1"/>
  <c r="AV2539" i="1" s="1"/>
  <c r="AV2540" i="1" s="1"/>
  <c r="AV2541" i="1" s="1"/>
  <c r="AV2542" i="1" s="1"/>
  <c r="AV2543" i="1" s="1"/>
  <c r="AV2544" i="1" s="1"/>
  <c r="AV2545" i="1" s="1"/>
  <c r="AV2546" i="1" s="1"/>
  <c r="AV2547" i="1" s="1"/>
  <c r="AV2548" i="1" s="1"/>
  <c r="AV2549" i="1" s="1"/>
  <c r="AV2550" i="1" s="1"/>
  <c r="AV2551" i="1" s="1"/>
  <c r="AV2552" i="1" s="1"/>
  <c r="AV2553" i="1" s="1"/>
  <c r="AV2554" i="1" s="1"/>
  <c r="AV2555" i="1" s="1"/>
  <c r="AV2556" i="1" s="1"/>
  <c r="AV2557" i="1" s="1"/>
  <c r="AV2558" i="1" s="1"/>
  <c r="AV2559" i="1" s="1"/>
  <c r="AV2560" i="1" s="1"/>
  <c r="AV2561" i="1" s="1"/>
  <c r="AV2562" i="1" s="1"/>
  <c r="AV2563" i="1" s="1"/>
  <c r="AV2564" i="1" s="1"/>
  <c r="AV2565" i="1" s="1"/>
  <c r="AV2566" i="1" s="1"/>
  <c r="AV2567" i="1" s="1"/>
  <c r="AV2568" i="1" s="1"/>
  <c r="AV2569" i="1" s="1"/>
  <c r="AV2570" i="1" s="1"/>
  <c r="AV2571" i="1" s="1"/>
  <c r="AV2572" i="1" s="1"/>
  <c r="AV2573" i="1" s="1"/>
  <c r="AV2574" i="1" s="1"/>
  <c r="AV2575" i="1" s="1"/>
  <c r="AV2576" i="1" s="1"/>
  <c r="AV2577" i="1" s="1"/>
  <c r="AV2578" i="1" s="1"/>
  <c r="AV2579" i="1" s="1"/>
  <c r="AV2580" i="1" s="1"/>
  <c r="AV2581" i="1" s="1"/>
  <c r="AV2582" i="1" s="1"/>
  <c r="AV2583" i="1" s="1"/>
  <c r="AV2584" i="1" s="1"/>
  <c r="AV2585" i="1" s="1"/>
  <c r="AV2586" i="1" s="1"/>
  <c r="AV2587" i="1" s="1"/>
  <c r="AV2588" i="1" s="1"/>
  <c r="AV2589" i="1" s="1"/>
  <c r="AV2590" i="1" s="1"/>
  <c r="AV2591" i="1" s="1"/>
  <c r="AV2592" i="1" s="1"/>
  <c r="AV2593" i="1" s="1"/>
  <c r="AV2594" i="1" s="1"/>
  <c r="AV2595" i="1" s="1"/>
  <c r="AV2596" i="1" s="1"/>
  <c r="AV2597" i="1" s="1"/>
  <c r="AV2598" i="1" s="1"/>
  <c r="AV2599" i="1" s="1"/>
  <c r="AV2600" i="1" s="1"/>
  <c r="AV2601" i="1" s="1"/>
  <c r="AV2602" i="1" s="1"/>
  <c r="AV2603" i="1" s="1"/>
  <c r="AV2604" i="1" s="1"/>
  <c r="AV2605" i="1" s="1"/>
  <c r="AV2606" i="1" s="1"/>
  <c r="AV2607" i="1" s="1"/>
  <c r="AV2608" i="1" s="1"/>
  <c r="AV2609" i="1" s="1"/>
  <c r="AV2610" i="1" s="1"/>
  <c r="AV2611" i="1" s="1"/>
  <c r="AV2612" i="1" s="1"/>
  <c r="AV2613" i="1" s="1"/>
  <c r="AV2614" i="1" s="1"/>
  <c r="AV2615" i="1" s="1"/>
  <c r="AV2616" i="1" s="1"/>
  <c r="AV2617" i="1" s="1"/>
  <c r="AV2618" i="1" s="1"/>
  <c r="AV2619" i="1" s="1"/>
  <c r="AV2620" i="1" s="1"/>
  <c r="AV2621" i="1" s="1"/>
  <c r="AV2622" i="1" s="1"/>
  <c r="AV2623" i="1" s="1"/>
  <c r="AV2624" i="1" s="1"/>
  <c r="AV2625" i="1" s="1"/>
  <c r="AV2626" i="1" s="1"/>
  <c r="AV2627" i="1" s="1"/>
  <c r="AV2628" i="1" s="1"/>
  <c r="AV2629" i="1" s="1"/>
  <c r="AV2630" i="1" s="1"/>
  <c r="AV2631" i="1" s="1"/>
  <c r="AV2632" i="1" s="1"/>
  <c r="AV2633" i="1" s="1"/>
  <c r="AV2634" i="1" s="1"/>
  <c r="AV2635" i="1" s="1"/>
  <c r="AV2636" i="1" s="1"/>
  <c r="AV2637" i="1" s="1"/>
  <c r="AV2638" i="1" s="1"/>
  <c r="AV2639" i="1" s="1"/>
  <c r="AV2640" i="1" s="1"/>
  <c r="AV2641" i="1" s="1"/>
  <c r="AV2642" i="1" s="1"/>
  <c r="AV2643" i="1" s="1"/>
  <c r="AV2644" i="1" s="1"/>
  <c r="AV2645" i="1" s="1"/>
  <c r="AV2646" i="1" s="1"/>
  <c r="AV2647" i="1" s="1"/>
  <c r="AV2648" i="1" s="1"/>
  <c r="AV2649" i="1" s="1"/>
  <c r="AV2650" i="1" s="1"/>
  <c r="AV2651" i="1" s="1"/>
  <c r="AV2652" i="1" s="1"/>
  <c r="AV2653" i="1" s="1"/>
  <c r="AV2654" i="1" s="1"/>
  <c r="AV2655" i="1" s="1"/>
  <c r="AV2656" i="1" s="1"/>
  <c r="AV2657" i="1" s="1"/>
  <c r="AV2658" i="1" s="1"/>
  <c r="AV2659" i="1" s="1"/>
  <c r="AV2660" i="1" s="1"/>
  <c r="AV2661" i="1" s="1"/>
  <c r="AV2662" i="1" s="1"/>
  <c r="AV2663" i="1" s="1"/>
  <c r="AV2664" i="1" s="1"/>
  <c r="AV2665" i="1" s="1"/>
  <c r="AV2666" i="1" s="1"/>
  <c r="AV2667" i="1" s="1"/>
  <c r="AV2668" i="1" s="1"/>
  <c r="AV2669" i="1" s="1"/>
  <c r="AV2670" i="1" s="1"/>
  <c r="AV2671" i="1" s="1"/>
  <c r="AV2672" i="1" s="1"/>
  <c r="AV2673" i="1" s="1"/>
  <c r="AV2674" i="1" s="1"/>
  <c r="AV2675" i="1" s="1"/>
  <c r="AV2676" i="1" s="1"/>
  <c r="AV2677" i="1" s="1"/>
  <c r="AV2678" i="1" s="1"/>
  <c r="AV2679" i="1" s="1"/>
  <c r="AV2680" i="1" s="1"/>
  <c r="AV2681" i="1" s="1"/>
  <c r="AV2682" i="1" s="1"/>
  <c r="AV2683" i="1" s="1"/>
  <c r="AV2684" i="1" s="1"/>
  <c r="AV2685" i="1" s="1"/>
  <c r="AV2686" i="1" s="1"/>
  <c r="AV2687" i="1" s="1"/>
  <c r="AV2688" i="1" s="1"/>
  <c r="AV2689" i="1" s="1"/>
  <c r="AV2690" i="1" s="1"/>
  <c r="AV2691" i="1" s="1"/>
  <c r="AV2692" i="1" s="1"/>
  <c r="AV2693" i="1" s="1"/>
  <c r="AV2694" i="1" s="1"/>
  <c r="AV2695" i="1" s="1"/>
  <c r="AV2696" i="1" s="1"/>
  <c r="AV2697" i="1" s="1"/>
  <c r="AV2698" i="1" s="1"/>
  <c r="AV2699" i="1" s="1"/>
  <c r="AV2700" i="1" s="1"/>
  <c r="AV2701" i="1" s="1"/>
  <c r="AV2702" i="1" s="1"/>
  <c r="AV2703" i="1" s="1"/>
  <c r="AV2704" i="1" s="1"/>
  <c r="AV2705" i="1" s="1"/>
  <c r="AV2706" i="1" s="1"/>
  <c r="AV2707" i="1" s="1"/>
  <c r="AV2708" i="1" s="1"/>
  <c r="AV2709" i="1" s="1"/>
  <c r="AV2710" i="1" s="1"/>
  <c r="AV2711" i="1" s="1"/>
  <c r="AV2712" i="1" s="1"/>
  <c r="AV2713" i="1" s="1"/>
  <c r="AV2714" i="1" s="1"/>
  <c r="AV2715" i="1" s="1"/>
  <c r="AV2716" i="1" s="1"/>
  <c r="AV2717" i="1" s="1"/>
  <c r="AV2718" i="1" s="1"/>
  <c r="AV2719" i="1" s="1"/>
  <c r="AV2720" i="1" s="1"/>
  <c r="AV2721" i="1" s="1"/>
  <c r="AV2722" i="1" s="1"/>
  <c r="AV2723" i="1" s="1"/>
  <c r="AV2724" i="1" s="1"/>
  <c r="AV2725" i="1" s="1"/>
  <c r="AV2726" i="1" s="1"/>
  <c r="AV2727" i="1" s="1"/>
  <c r="AV2728" i="1" s="1"/>
  <c r="AV2729" i="1" s="1"/>
  <c r="AV2730" i="1" s="1"/>
  <c r="AV2731" i="1" s="1"/>
  <c r="AV2732" i="1" s="1"/>
  <c r="AV2733" i="1" s="1"/>
  <c r="AV2734" i="1" s="1"/>
  <c r="AV2735" i="1" s="1"/>
  <c r="AV2736" i="1" s="1"/>
  <c r="AV2737" i="1" s="1"/>
  <c r="AV2738" i="1" s="1"/>
  <c r="AV2739" i="1" s="1"/>
  <c r="AV2740" i="1" s="1"/>
  <c r="AV2741" i="1" s="1"/>
  <c r="AV2742" i="1" s="1"/>
  <c r="AV2743" i="1" s="1"/>
  <c r="AV2744" i="1" s="1"/>
  <c r="AV2745" i="1" s="1"/>
  <c r="AV2746" i="1" s="1"/>
  <c r="AV2747" i="1" s="1"/>
  <c r="AV2748" i="1" s="1"/>
  <c r="AV2749" i="1" s="1"/>
  <c r="AV2750" i="1" s="1"/>
  <c r="AV2751" i="1" s="1"/>
  <c r="AV2752" i="1" s="1"/>
  <c r="AC140" i="1" l="1"/>
  <c r="AE140" i="1" s="1"/>
  <c r="E81" i="2"/>
  <c r="AB33" i="1"/>
  <c r="AC32" i="1"/>
  <c r="AB40" i="1"/>
  <c r="AA40" i="1"/>
  <c r="AA41" i="1" s="1"/>
  <c r="AA42" i="1" s="1"/>
  <c r="AA43" i="1" s="1"/>
  <c r="AA44" i="1" s="1"/>
  <c r="AA33" i="1"/>
  <c r="AC38" i="1"/>
  <c r="AC45" i="1"/>
  <c r="AC37" i="1"/>
  <c r="K13" i="1"/>
  <c r="AC20" i="1"/>
  <c r="AC21" i="1" s="1"/>
  <c r="AC22" i="1" s="1"/>
  <c r="AJ6" i="1"/>
  <c r="AJ4" i="1" s="1"/>
  <c r="AC141" i="1" l="1"/>
  <c r="AE141" i="1" s="1"/>
  <c r="E82" i="2"/>
  <c r="AA53" i="1"/>
  <c r="AB53" i="1"/>
  <c r="AB60" i="1"/>
  <c r="AA60" i="1"/>
  <c r="AC52" i="1"/>
  <c r="AC68" i="1"/>
  <c r="AC66" i="1"/>
  <c r="AC58" i="1"/>
  <c r="AC67" i="1"/>
  <c r="AC65" i="1"/>
  <c r="AC59" i="1"/>
  <c r="AC57" i="1"/>
  <c r="AC60" i="1"/>
  <c r="AC61" i="1" s="1"/>
  <c r="AA61" i="1"/>
  <c r="AA62" i="1" s="1"/>
  <c r="AA63" i="1" s="1"/>
  <c r="AA64" i="1" s="1"/>
  <c r="AA54" i="1"/>
  <c r="AA55" i="1" s="1"/>
  <c r="AA56" i="1" s="1"/>
  <c r="AC53" i="1"/>
  <c r="AC54" i="1" s="1"/>
  <c r="AC33" i="1"/>
  <c r="AC34" i="1" s="1"/>
  <c r="AC40" i="1"/>
  <c r="AC41" i="1" s="1"/>
  <c r="AB41" i="1" s="1"/>
  <c r="AC13" i="1"/>
  <c r="AC46" i="1"/>
  <c r="AC39" i="1"/>
  <c r="AC47" i="1"/>
  <c r="AC48" i="1"/>
  <c r="AC23" i="1"/>
  <c r="AC24" i="1" s="1"/>
  <c r="AA34" i="1"/>
  <c r="AA35" i="1" s="1"/>
  <c r="AA36" i="1" s="1"/>
  <c r="AJ7" i="1"/>
  <c r="AJ9" i="1" s="1"/>
  <c r="AJ10" i="1" s="1"/>
  <c r="AJ11" i="1" s="1"/>
  <c r="J7" i="1"/>
  <c r="AC142" i="1" l="1"/>
  <c r="AE142" i="1" s="1"/>
  <c r="E83" i="2"/>
  <c r="AC55" i="1"/>
  <c r="AB54" i="1"/>
  <c r="AC35" i="1"/>
  <c r="AB34" i="1"/>
  <c r="AC62" i="1"/>
  <c r="AB61" i="1"/>
  <c r="AC14" i="1"/>
  <c r="AC15" i="1" s="1"/>
  <c r="AC16" i="1" s="1"/>
  <c r="AB16" i="1" s="1"/>
  <c r="AC42" i="1"/>
  <c r="AC43" i="1" s="1"/>
  <c r="AC44" i="1" s="1"/>
  <c r="K18" i="1"/>
  <c r="K17" i="1"/>
  <c r="K16" i="1"/>
  <c r="K15" i="1"/>
  <c r="K14" i="1"/>
  <c r="K12" i="1"/>
  <c r="K7" i="1"/>
  <c r="I12" i="1" s="1"/>
  <c r="AA14" i="1"/>
  <c r="AA15" i="1" s="1"/>
  <c r="AA16" i="1" s="1"/>
  <c r="AC17" i="1"/>
  <c r="AA21" i="1"/>
  <c r="AA22" i="1" s="1"/>
  <c r="AA23" i="1" s="1"/>
  <c r="AA24" i="1" s="1"/>
  <c r="AC25" i="1"/>
  <c r="AC26" i="1"/>
  <c r="AC27" i="1"/>
  <c r="AC28" i="1"/>
  <c r="AC29" i="1"/>
  <c r="AC143" i="1" l="1"/>
  <c r="AE143" i="1" s="1"/>
  <c r="E84" i="2"/>
  <c r="AC63" i="1"/>
  <c r="AB62" i="1"/>
  <c r="AC36" i="1"/>
  <c r="AB36" i="1" s="1"/>
  <c r="AB35" i="1"/>
  <c r="AC56" i="1"/>
  <c r="AB56" i="1" s="1"/>
  <c r="AB55" i="1"/>
  <c r="AB14" i="1"/>
  <c r="E12" i="1"/>
  <c r="C12" i="1" s="1"/>
  <c r="I13" i="1"/>
  <c r="AB21" i="1"/>
  <c r="AC144" i="1" l="1"/>
  <c r="AE144" i="1" s="1"/>
  <c r="E85" i="2"/>
  <c r="AC64" i="1"/>
  <c r="AB64" i="1" s="1"/>
  <c r="AB63" i="1"/>
  <c r="E13" i="1"/>
  <c r="C13" i="1" s="1"/>
  <c r="I14" i="1"/>
  <c r="AB15" i="1"/>
  <c r="AB22" i="1"/>
  <c r="A13" i="1"/>
  <c r="A14" i="1"/>
  <c r="A15" i="1"/>
  <c r="A16" i="1"/>
  <c r="A17" i="1"/>
  <c r="A18" i="1"/>
  <c r="AG12" i="1"/>
  <c r="AC145" i="1" l="1"/>
  <c r="AE145" i="1" s="1"/>
  <c r="E86" i="2"/>
  <c r="E14" i="1"/>
  <c r="C14" i="1" s="1"/>
  <c r="I15" i="1"/>
  <c r="AB23" i="1"/>
  <c r="AB24" i="1"/>
  <c r="V12" i="1"/>
  <c r="W12" i="1" s="1"/>
  <c r="AC146" i="1" l="1"/>
  <c r="E87" i="2"/>
  <c r="E15" i="1"/>
  <c r="C15" i="1" s="1"/>
  <c r="I16" i="1"/>
  <c r="V13" i="1"/>
  <c r="W13" i="1" s="1"/>
  <c r="AE146" i="1" l="1"/>
  <c r="E16" i="1"/>
  <c r="C16" i="1" s="1"/>
  <c r="AC147" i="1"/>
  <c r="E88" i="2"/>
  <c r="I17" i="1"/>
  <c r="AE147" i="1" l="1"/>
  <c r="AC148" i="1"/>
  <c r="E89" i="2"/>
  <c r="E17" i="1"/>
  <c r="I18" i="1"/>
  <c r="AE148" i="1" l="1"/>
  <c r="E18" i="1"/>
  <c r="C18" i="1" s="1"/>
  <c r="AC149" i="1"/>
  <c r="E90" i="2"/>
  <c r="C17" i="1"/>
  <c r="I19" i="1"/>
  <c r="V16" i="1"/>
  <c r="W16" i="1" s="1"/>
  <c r="AE149" i="1" l="1"/>
  <c r="I20" i="1"/>
  <c r="AC150" i="1"/>
  <c r="AE150" i="1" s="1"/>
  <c r="E91" i="2"/>
  <c r="BA11" i="1"/>
  <c r="C11" i="1"/>
  <c r="V17" i="1"/>
  <c r="W17" i="1" s="1"/>
  <c r="I21" i="1" l="1"/>
  <c r="AC151" i="1"/>
  <c r="AE151" i="1" s="1"/>
  <c r="E92" i="2"/>
  <c r="V18" i="1"/>
  <c r="W18" i="1" s="1"/>
  <c r="I22" i="1" l="1"/>
  <c r="AC152" i="1"/>
  <c r="E93" i="2"/>
  <c r="AB43" i="1"/>
  <c r="AB44" i="1"/>
  <c r="AB42" i="1"/>
  <c r="AE152" i="1" l="1"/>
  <c r="I23" i="1"/>
  <c r="AC153" i="1"/>
  <c r="AE153" i="1" s="1"/>
  <c r="E94" i="2"/>
  <c r="AV11" i="1"/>
  <c r="AV10" i="1" s="1"/>
  <c r="AV9" i="1" s="1"/>
  <c r="AV8" i="1" s="1"/>
  <c r="AV7" i="1" s="1"/>
  <c r="AV6" i="1" s="1"/>
  <c r="AV5" i="1" s="1"/>
  <c r="AV4" i="1" s="1"/>
  <c r="AV3" i="1" s="1"/>
  <c r="V19" i="1"/>
  <c r="W19" i="1" s="1"/>
  <c r="V23" i="1"/>
  <c r="W23" i="1" s="1"/>
  <c r="V20" i="1"/>
  <c r="W20" i="1" s="1"/>
  <c r="V14" i="1"/>
  <c r="W14" i="1" s="1"/>
  <c r="V22" i="1"/>
  <c r="W22" i="1" s="1"/>
  <c r="I24" i="1" l="1"/>
  <c r="AC154" i="1"/>
  <c r="AE154" i="1" s="1"/>
  <c r="E95" i="2"/>
  <c r="I25" i="1" l="1"/>
  <c r="V24" i="1"/>
  <c r="W24" i="1" s="1"/>
  <c r="AC155" i="1"/>
  <c r="AE155" i="1" s="1"/>
  <c r="E96" i="2"/>
  <c r="I26" i="1" l="1"/>
  <c r="V25" i="1"/>
  <c r="W25" i="1" s="1"/>
  <c r="AC156" i="1"/>
  <c r="AE156" i="1" s="1"/>
  <c r="E97" i="2"/>
  <c r="I27" i="1" l="1"/>
  <c r="V26" i="1"/>
  <c r="W26" i="1" s="1"/>
  <c r="AC157" i="1"/>
  <c r="AE157" i="1" s="1"/>
  <c r="E98" i="2"/>
  <c r="I28" i="1" l="1"/>
  <c r="AC158" i="1"/>
  <c r="AE158" i="1" s="1"/>
  <c r="E99" i="2"/>
  <c r="I29" i="1" l="1"/>
  <c r="V28" i="1"/>
  <c r="W28" i="1" s="1"/>
  <c r="AC159" i="1"/>
  <c r="AE159" i="1" s="1"/>
  <c r="E100" i="2"/>
  <c r="I30" i="1" l="1"/>
  <c r="V29" i="1"/>
  <c r="W29" i="1" s="1"/>
  <c r="AC160" i="1"/>
  <c r="AE160" i="1" s="1"/>
  <c r="E101" i="2"/>
  <c r="I31" i="1" l="1"/>
  <c r="V30" i="1"/>
  <c r="W30" i="1" s="1"/>
  <c r="AC161" i="1"/>
  <c r="AE161" i="1" s="1"/>
  <c r="E102" i="2"/>
  <c r="I32" i="1" l="1"/>
  <c r="V31" i="1"/>
  <c r="W31" i="1" s="1"/>
  <c r="AC162" i="1"/>
  <c r="AE162" i="1" s="1"/>
  <c r="E103" i="2"/>
  <c r="I33" i="1" l="1"/>
  <c r="V32" i="1"/>
  <c r="W32" i="1" s="1"/>
  <c r="AC163" i="1"/>
  <c r="AE163" i="1" s="1"/>
  <c r="E104" i="2"/>
  <c r="I34" i="1" l="1"/>
  <c r="AC164" i="1"/>
  <c r="AE164" i="1" s="1"/>
  <c r="E105" i="2"/>
  <c r="I35" i="1" l="1"/>
  <c r="V34" i="1"/>
  <c r="W34" i="1" s="1"/>
  <c r="AC165" i="1"/>
  <c r="AE165" i="1" s="1"/>
  <c r="E106" i="2"/>
  <c r="I36" i="1" l="1"/>
  <c r="V35" i="1"/>
  <c r="W35" i="1" s="1"/>
  <c r="AC166" i="1"/>
  <c r="AE166" i="1" s="1"/>
  <c r="E107" i="2"/>
  <c r="I37" i="1" l="1"/>
  <c r="V36" i="1"/>
  <c r="W36" i="1" s="1"/>
  <c r="AC167" i="1"/>
  <c r="AE167" i="1" s="1"/>
  <c r="E108" i="2"/>
  <c r="I38" i="1" l="1"/>
  <c r="V37" i="1"/>
  <c r="W37" i="1" s="1"/>
  <c r="AC168" i="1"/>
  <c r="AE168" i="1" s="1"/>
  <c r="E109" i="2"/>
  <c r="I39" i="1" l="1"/>
  <c r="V38" i="1"/>
  <c r="W38" i="1" s="1"/>
  <c r="AC169" i="1"/>
  <c r="AE169" i="1" s="1"/>
  <c r="E110" i="2"/>
  <c r="I40" i="1" l="1"/>
  <c r="AC170" i="1"/>
  <c r="AE170" i="1" s="1"/>
  <c r="E111" i="2"/>
  <c r="I41" i="1" l="1"/>
  <c r="V40" i="1"/>
  <c r="W40" i="1" s="1"/>
  <c r="AC171" i="1"/>
  <c r="AE171" i="1" s="1"/>
  <c r="E112" i="2"/>
  <c r="I42" i="1" l="1"/>
  <c r="V41" i="1"/>
  <c r="W41" i="1" s="1"/>
  <c r="AC172" i="1"/>
  <c r="AE172" i="1" s="1"/>
  <c r="E113" i="2"/>
  <c r="I43" i="1" l="1"/>
  <c r="V42" i="1"/>
  <c r="W42" i="1" s="1"/>
  <c r="AC173" i="1"/>
  <c r="AE173" i="1" s="1"/>
  <c r="E114" i="2"/>
  <c r="I44" i="1" l="1"/>
  <c r="V43" i="1"/>
  <c r="W43" i="1" s="1"/>
  <c r="AC174" i="1"/>
  <c r="AE174" i="1" s="1"/>
  <c r="E115" i="2"/>
  <c r="I45" i="1" l="1"/>
  <c r="V44" i="1"/>
  <c r="W44" i="1" s="1"/>
  <c r="AC175" i="1"/>
  <c r="AE175" i="1" s="1"/>
  <c r="E116" i="2"/>
  <c r="I46" i="1" l="1"/>
  <c r="AC176" i="1"/>
  <c r="AE176" i="1" s="1"/>
  <c r="E117" i="2"/>
  <c r="I47" i="1" l="1"/>
  <c r="V46" i="1"/>
  <c r="W46" i="1" s="1"/>
  <c r="AC177" i="1"/>
  <c r="AE177" i="1" s="1"/>
  <c r="E118" i="2"/>
  <c r="I48" i="1" l="1"/>
  <c r="V47" i="1"/>
  <c r="W47" i="1" s="1"/>
  <c r="AC178" i="1"/>
  <c r="AE178" i="1" s="1"/>
  <c r="E119" i="2"/>
  <c r="I49" i="1" l="1"/>
  <c r="V48" i="1"/>
  <c r="W48" i="1" s="1"/>
  <c r="AC179" i="1"/>
  <c r="AE179" i="1" s="1"/>
  <c r="E120" i="2"/>
  <c r="I50" i="1" l="1"/>
  <c r="V49" i="1"/>
  <c r="W49" i="1" s="1"/>
  <c r="AC180" i="1"/>
  <c r="AE180" i="1" s="1"/>
  <c r="E121" i="2"/>
  <c r="I51" i="1" l="1"/>
  <c r="V50" i="1"/>
  <c r="W50" i="1" s="1"/>
  <c r="AC181" i="1"/>
  <c r="AE181" i="1" s="1"/>
  <c r="E122" i="2"/>
  <c r="I52" i="1" l="1"/>
  <c r="AC182" i="1"/>
  <c r="AE182" i="1" s="1"/>
  <c r="E123" i="2"/>
  <c r="I53" i="1" l="1"/>
  <c r="V52" i="1"/>
  <c r="W52" i="1" s="1"/>
  <c r="AC183" i="1"/>
  <c r="AE183" i="1" s="1"/>
  <c r="E124" i="2"/>
  <c r="I54" i="1" l="1"/>
  <c r="V53" i="1"/>
  <c r="W53" i="1" s="1"/>
  <c r="AC184" i="1"/>
  <c r="AE184" i="1" s="1"/>
  <c r="E125" i="2"/>
  <c r="I55" i="1" l="1"/>
  <c r="V54" i="1"/>
  <c r="W54" i="1" s="1"/>
  <c r="AC185" i="1"/>
  <c r="AE185" i="1" s="1"/>
  <c r="E126" i="2"/>
  <c r="I56" i="1" l="1"/>
  <c r="V55" i="1"/>
  <c r="W55" i="1" s="1"/>
  <c r="AC186" i="1"/>
  <c r="AE186" i="1" s="1"/>
  <c r="E127" i="2"/>
  <c r="I57" i="1" l="1"/>
  <c r="V56" i="1"/>
  <c r="W56" i="1" s="1"/>
  <c r="AC187" i="1"/>
  <c r="AE187" i="1" s="1"/>
  <c r="E128" i="2"/>
  <c r="I58" i="1" l="1"/>
  <c r="AC188" i="1"/>
  <c r="AE188" i="1" s="1"/>
  <c r="E129" i="2"/>
  <c r="I59" i="1" l="1"/>
  <c r="V58" i="1"/>
  <c r="W58" i="1" s="1"/>
  <c r="AC189" i="1"/>
  <c r="AE189" i="1" s="1"/>
  <c r="E130" i="2"/>
  <c r="I60" i="1" l="1"/>
  <c r="V59" i="1"/>
  <c r="W59" i="1" s="1"/>
  <c r="AC190" i="1"/>
  <c r="AE190" i="1" s="1"/>
  <c r="E131" i="2"/>
  <c r="I61" i="1" l="1"/>
  <c r="V60" i="1"/>
  <c r="W60" i="1" s="1"/>
  <c r="AC191" i="1"/>
  <c r="AE191" i="1" s="1"/>
  <c r="E132" i="2"/>
  <c r="I62" i="1" l="1"/>
  <c r="V61" i="1"/>
  <c r="W61" i="1" s="1"/>
  <c r="AC192" i="1"/>
  <c r="AE192" i="1" s="1"/>
  <c r="E133" i="2"/>
  <c r="I63" i="1" l="1"/>
  <c r="V62" i="1"/>
  <c r="W62" i="1" s="1"/>
  <c r="AC193" i="1"/>
  <c r="AE193" i="1" s="1"/>
  <c r="E134" i="2"/>
  <c r="I64" i="1" l="1"/>
  <c r="AC194" i="1"/>
  <c r="AE194" i="1" s="1"/>
  <c r="E135" i="2"/>
  <c r="I65" i="1" l="1"/>
  <c r="V64" i="1"/>
  <c r="W64" i="1" s="1"/>
  <c r="AC195" i="1"/>
  <c r="AE195" i="1" s="1"/>
  <c r="E136" i="2"/>
  <c r="I66" i="1" l="1"/>
  <c r="V65" i="1"/>
  <c r="W65" i="1" s="1"/>
  <c r="AC196" i="1"/>
  <c r="AE196" i="1" s="1"/>
  <c r="E137" i="2"/>
  <c r="I67" i="1" l="1"/>
  <c r="V66" i="1"/>
  <c r="W66" i="1" s="1"/>
  <c r="AC197" i="1"/>
  <c r="AE197" i="1" s="1"/>
  <c r="E138" i="2"/>
  <c r="I68" i="1" l="1"/>
  <c r="V67" i="1"/>
  <c r="W67" i="1" s="1"/>
  <c r="AC198" i="1"/>
  <c r="AE198" i="1" s="1"/>
  <c r="AC199" i="1"/>
  <c r="AE199" i="1" l="1"/>
  <c r="Y14" i="1"/>
  <c r="Y12" i="1"/>
  <c r="Y13" i="1"/>
  <c r="Y15" i="1"/>
  <c r="Y16" i="1"/>
  <c r="I69" i="1"/>
  <c r="V68" i="1"/>
  <c r="W68" i="1" s="1"/>
  <c r="Y19" i="1"/>
  <c r="Z19" i="1" s="1"/>
  <c r="Y37" i="1"/>
  <c r="Z37" i="1" s="1"/>
  <c r="Z13" i="1"/>
  <c r="Y17" i="1"/>
  <c r="Z17" i="1" s="1"/>
  <c r="Y18" i="1"/>
  <c r="Z18" i="1" s="1"/>
  <c r="Z16" i="1"/>
  <c r="Y28" i="1"/>
  <c r="Z28" i="1" s="1"/>
  <c r="Y25" i="1"/>
  <c r="Z25" i="1" s="1"/>
  <c r="Y30" i="1"/>
  <c r="Z30" i="1" s="1"/>
  <c r="Y43" i="1"/>
  <c r="Z43" i="1" s="1"/>
  <c r="Y65" i="1"/>
  <c r="Z65" i="1" s="1"/>
  <c r="Y50" i="1"/>
  <c r="Z50" i="1" s="1"/>
  <c r="Y59" i="1"/>
  <c r="Z59" i="1" s="1"/>
  <c r="Y20" i="1"/>
  <c r="Z20" i="1" s="1"/>
  <c r="Y40" i="1"/>
  <c r="Z40" i="1" s="1"/>
  <c r="Y67" i="1"/>
  <c r="Z67" i="1" s="1"/>
  <c r="Y48" i="1"/>
  <c r="Z48" i="1" s="1"/>
  <c r="Y53" i="1"/>
  <c r="Z53" i="1" s="1"/>
  <c r="Y46" i="1"/>
  <c r="Z46" i="1" s="1"/>
  <c r="Y36" i="1"/>
  <c r="Z36" i="1" s="1"/>
  <c r="Y38" i="1"/>
  <c r="Z38" i="1" s="1"/>
  <c r="Y49" i="1"/>
  <c r="Z49" i="1" s="1"/>
  <c r="Y58" i="1"/>
  <c r="Z58" i="1" s="1"/>
  <c r="Y61" i="1"/>
  <c r="Z61" i="1" s="1"/>
  <c r="Y44" i="1"/>
  <c r="Z44" i="1" s="1"/>
  <c r="Y31" i="1"/>
  <c r="Z31" i="1" s="1"/>
  <c r="Y62" i="1"/>
  <c r="Z62" i="1" s="1"/>
  <c r="Y22" i="1"/>
  <c r="Z22" i="1" s="1"/>
  <c r="Y23" i="1"/>
  <c r="Z23" i="1" s="1"/>
  <c r="Y68" i="1"/>
  <c r="Z68" i="1" s="1"/>
  <c r="Y64" i="1"/>
  <c r="Z64" i="1" s="1"/>
  <c r="Y26" i="1"/>
  <c r="Z26" i="1" s="1"/>
  <c r="Y32" i="1"/>
  <c r="Z32" i="1" s="1"/>
  <c r="Y56" i="1"/>
  <c r="Z56" i="1" s="1"/>
  <c r="Y34" i="1"/>
  <c r="Z34" i="1" s="1"/>
  <c r="Y29" i="1"/>
  <c r="Z29" i="1" s="1"/>
  <c r="Y41" i="1"/>
  <c r="Z41" i="1" s="1"/>
  <c r="Z14" i="1"/>
  <c r="Y42" i="1"/>
  <c r="Z42" i="1" s="1"/>
  <c r="Y66" i="1"/>
  <c r="Z66" i="1" s="1"/>
  <c r="Y24" i="1"/>
  <c r="Z24" i="1" s="1"/>
  <c r="Y52" i="1"/>
  <c r="Z52" i="1" s="1"/>
  <c r="Y35" i="1"/>
  <c r="Z35" i="1" s="1"/>
  <c r="Y47" i="1"/>
  <c r="Z47" i="1" s="1"/>
  <c r="Y55" i="1"/>
  <c r="Z55" i="1" s="1"/>
  <c r="Y54" i="1"/>
  <c r="Z54" i="1" s="1"/>
  <c r="Y60" i="1"/>
  <c r="Z60" i="1" s="1"/>
  <c r="X47" i="1" l="1"/>
  <c r="X24" i="1"/>
  <c r="X42" i="1"/>
  <c r="X41" i="1"/>
  <c r="X34" i="1"/>
  <c r="X56" i="1"/>
  <c r="T56" i="1" s="1"/>
  <c r="X26" i="1"/>
  <c r="X22" i="1"/>
  <c r="X62" i="1"/>
  <c r="X61" i="1"/>
  <c r="X49" i="1"/>
  <c r="X36" i="1"/>
  <c r="X53" i="1"/>
  <c r="T53" i="1" s="1"/>
  <c r="X48" i="1"/>
  <c r="X40" i="1"/>
  <c r="X59" i="1"/>
  <c r="X65" i="1"/>
  <c r="X30" i="1"/>
  <c r="X28" i="1"/>
  <c r="X18" i="1"/>
  <c r="X13" i="1"/>
  <c r="X37" i="1"/>
  <c r="X19" i="1"/>
  <c r="T19" i="1" s="1"/>
  <c r="I70" i="1"/>
  <c r="X54" i="1"/>
  <c r="X52" i="1"/>
  <c r="X60" i="1"/>
  <c r="X55" i="1"/>
  <c r="X35" i="1"/>
  <c r="X66" i="1"/>
  <c r="X14" i="1"/>
  <c r="X29" i="1"/>
  <c r="X32" i="1"/>
  <c r="X64" i="1"/>
  <c r="X23" i="1"/>
  <c r="X31" i="1"/>
  <c r="X44" i="1"/>
  <c r="X58" i="1"/>
  <c r="X38" i="1"/>
  <c r="X46" i="1"/>
  <c r="X20" i="1"/>
  <c r="N20" i="1" s="1"/>
  <c r="X50" i="1"/>
  <c r="X43" i="1"/>
  <c r="X25" i="1"/>
  <c r="X16" i="1"/>
  <c r="T16" i="1" s="1"/>
  <c r="X17" i="1"/>
  <c r="T17" i="1" s="1"/>
  <c r="X68" i="1"/>
  <c r="X67" i="1"/>
  <c r="N16" i="1" l="1"/>
  <c r="N17" i="1"/>
  <c r="S17" i="1" s="1"/>
  <c r="D17" i="1" s="1"/>
  <c r="N25" i="1"/>
  <c r="T25" i="1"/>
  <c r="T50" i="1"/>
  <c r="N50" i="1"/>
  <c r="N30" i="1"/>
  <c r="T30" i="1"/>
  <c r="T48" i="1"/>
  <c r="N48" i="1"/>
  <c r="N36" i="1"/>
  <c r="T36" i="1"/>
  <c r="N22" i="1"/>
  <c r="T22" i="1"/>
  <c r="T18" i="1"/>
  <c r="N18" i="1"/>
  <c r="N28" i="1"/>
  <c r="T28" i="1"/>
  <c r="N53" i="1"/>
  <c r="T49" i="1"/>
  <c r="N49" i="1"/>
  <c r="T62" i="1"/>
  <c r="N62" i="1"/>
  <c r="T20" i="1"/>
  <c r="S20" i="1" s="1"/>
  <c r="N46" i="1"/>
  <c r="T46" i="1"/>
  <c r="N58" i="1"/>
  <c r="T58" i="1"/>
  <c r="N31" i="1"/>
  <c r="T31" i="1"/>
  <c r="N64" i="1"/>
  <c r="T64" i="1"/>
  <c r="N29" i="1"/>
  <c r="T29" i="1"/>
  <c r="N66" i="1"/>
  <c r="T66" i="1"/>
  <c r="N55" i="1"/>
  <c r="T55" i="1"/>
  <c r="N52" i="1"/>
  <c r="T52" i="1"/>
  <c r="N19" i="1"/>
  <c r="S19" i="1" s="1"/>
  <c r="N13" i="1"/>
  <c r="T13" i="1"/>
  <c r="N56" i="1"/>
  <c r="T41" i="1"/>
  <c r="N41" i="1"/>
  <c r="N24" i="1"/>
  <c r="T24" i="1"/>
  <c r="N67" i="1"/>
  <c r="T67" i="1"/>
  <c r="N68" i="1"/>
  <c r="T68" i="1"/>
  <c r="N38" i="1"/>
  <c r="T38" i="1"/>
  <c r="N44" i="1"/>
  <c r="T44" i="1"/>
  <c r="N23" i="1"/>
  <c r="T23" i="1"/>
  <c r="N32" i="1"/>
  <c r="T32" i="1"/>
  <c r="N14" i="1"/>
  <c r="T14" i="1"/>
  <c r="N35" i="1"/>
  <c r="T35" i="1"/>
  <c r="N60" i="1"/>
  <c r="T60" i="1"/>
  <c r="N54" i="1"/>
  <c r="T54" i="1"/>
  <c r="N37" i="1"/>
  <c r="T37" i="1"/>
  <c r="N26" i="1"/>
  <c r="T26" i="1"/>
  <c r="T34" i="1"/>
  <c r="N34" i="1"/>
  <c r="N42" i="1"/>
  <c r="T42" i="1"/>
  <c r="N47" i="1"/>
  <c r="T47" i="1"/>
  <c r="I71" i="1"/>
  <c r="V70" i="1"/>
  <c r="W70" i="1" s="1"/>
  <c r="Y70" i="1"/>
  <c r="Z70" i="1" s="1"/>
  <c r="N65" i="1"/>
  <c r="T65" i="1"/>
  <c r="N59" i="1"/>
  <c r="T59" i="1"/>
  <c r="N40" i="1"/>
  <c r="T40" i="1"/>
  <c r="N61" i="1"/>
  <c r="T61" i="1"/>
  <c r="N43" i="1"/>
  <c r="T43" i="1"/>
  <c r="S50" i="1" l="1"/>
  <c r="S43" i="1"/>
  <c r="S61" i="1"/>
  <c r="S40" i="1"/>
  <c r="S59" i="1"/>
  <c r="S65" i="1"/>
  <c r="S47" i="1"/>
  <c r="S42" i="1"/>
  <c r="S34" i="1"/>
  <c r="S26" i="1"/>
  <c r="S37" i="1"/>
  <c r="S54" i="1"/>
  <c r="S60" i="1"/>
  <c r="S35" i="1"/>
  <c r="S14" i="1"/>
  <c r="D14" i="1" s="1"/>
  <c r="S32" i="1"/>
  <c r="S23" i="1"/>
  <c r="S44" i="1"/>
  <c r="S38" i="1"/>
  <c r="S68" i="1"/>
  <c r="S67" i="1"/>
  <c r="S24" i="1"/>
  <c r="S41" i="1"/>
  <c r="S56" i="1"/>
  <c r="S13" i="1"/>
  <c r="D13" i="1" s="1"/>
  <c r="S52" i="1"/>
  <c r="S55" i="1"/>
  <c r="S66" i="1"/>
  <c r="S29" i="1"/>
  <c r="S64" i="1"/>
  <c r="S49" i="1"/>
  <c r="S48" i="1"/>
  <c r="S16" i="1"/>
  <c r="D16" i="1" s="1"/>
  <c r="S22" i="1"/>
  <c r="S31" i="1"/>
  <c r="S58" i="1"/>
  <c r="S46" i="1"/>
  <c r="S62" i="1"/>
  <c r="S53" i="1"/>
  <c r="S18" i="1"/>
  <c r="D18" i="1" s="1"/>
  <c r="S28" i="1"/>
  <c r="S36" i="1"/>
  <c r="S30" i="1"/>
  <c r="S25" i="1"/>
  <c r="X70" i="1"/>
  <c r="I72" i="1"/>
  <c r="V71" i="1"/>
  <c r="W71" i="1" s="1"/>
  <c r="Y71" i="1"/>
  <c r="Z71" i="1" s="1"/>
  <c r="N70" i="1" l="1"/>
  <c r="T70" i="1"/>
  <c r="X71" i="1"/>
  <c r="I73" i="1"/>
  <c r="V72" i="1"/>
  <c r="W72" i="1" s="1"/>
  <c r="Y72" i="1"/>
  <c r="Z72" i="1" s="1"/>
  <c r="S70" i="1" l="1"/>
  <c r="N71" i="1"/>
  <c r="T71" i="1"/>
  <c r="X72" i="1"/>
  <c r="I74" i="1"/>
  <c r="V73" i="1"/>
  <c r="W73" i="1" s="1"/>
  <c r="Y73" i="1"/>
  <c r="Z73" i="1" s="1"/>
  <c r="N72" i="1" l="1"/>
  <c r="T72" i="1"/>
  <c r="X73" i="1"/>
  <c r="I75" i="1"/>
  <c r="V74" i="1"/>
  <c r="W74" i="1" s="1"/>
  <c r="Y74" i="1"/>
  <c r="Z74" i="1" s="1"/>
  <c r="S71" i="1"/>
  <c r="S72" i="1" l="1"/>
  <c r="N73" i="1"/>
  <c r="T73" i="1"/>
  <c r="X74" i="1"/>
  <c r="I76" i="1"/>
  <c r="N74" i="1" l="1"/>
  <c r="T74" i="1"/>
  <c r="I77" i="1"/>
  <c r="V76" i="1"/>
  <c r="W76" i="1" s="1"/>
  <c r="Y76" i="1"/>
  <c r="Z76" i="1" s="1"/>
  <c r="S73" i="1"/>
  <c r="S74" i="1" l="1"/>
  <c r="I78" i="1"/>
  <c r="V77" i="1"/>
  <c r="W77" i="1" s="1"/>
  <c r="Y77" i="1"/>
  <c r="Z77" i="1" s="1"/>
  <c r="X76" i="1"/>
  <c r="N76" i="1" l="1"/>
  <c r="T76" i="1"/>
  <c r="X77" i="1"/>
  <c r="I79" i="1"/>
  <c r="V78" i="1"/>
  <c r="W78" i="1" s="1"/>
  <c r="Y78" i="1"/>
  <c r="Z78" i="1" s="1"/>
  <c r="N77" i="1" l="1"/>
  <c r="T77" i="1"/>
  <c r="X78" i="1"/>
  <c r="I80" i="1"/>
  <c r="V79" i="1"/>
  <c r="W79" i="1" s="1"/>
  <c r="Y79" i="1"/>
  <c r="Z79" i="1" s="1"/>
  <c r="S76" i="1"/>
  <c r="N78" i="1" l="1"/>
  <c r="T78" i="1"/>
  <c r="X79" i="1"/>
  <c r="I81" i="1"/>
  <c r="V80" i="1"/>
  <c r="W80" i="1" s="1"/>
  <c r="Y80" i="1"/>
  <c r="Z80" i="1" s="1"/>
  <c r="S77" i="1"/>
  <c r="N79" i="1" l="1"/>
  <c r="T79" i="1"/>
  <c r="X80" i="1"/>
  <c r="I82" i="1"/>
  <c r="S78" i="1"/>
  <c r="N80" i="1" l="1"/>
  <c r="T80" i="1"/>
  <c r="I83" i="1"/>
  <c r="V82" i="1"/>
  <c r="W82" i="1" s="1"/>
  <c r="Y82" i="1"/>
  <c r="Z82" i="1" s="1"/>
  <c r="S79" i="1"/>
  <c r="I84" i="1" l="1"/>
  <c r="V83" i="1"/>
  <c r="W83" i="1" s="1"/>
  <c r="Y83" i="1"/>
  <c r="Z83" i="1" s="1"/>
  <c r="X82" i="1"/>
  <c r="T82" i="1" s="1"/>
  <c r="S80" i="1"/>
  <c r="N82" i="1" l="1"/>
  <c r="X83" i="1"/>
  <c r="I85" i="1"/>
  <c r="V84" i="1"/>
  <c r="W84" i="1" s="1"/>
  <c r="Y84" i="1"/>
  <c r="Z84" i="1" s="1"/>
  <c r="N83" i="1" l="1"/>
  <c r="T83" i="1"/>
  <c r="X84" i="1"/>
  <c r="I86" i="1"/>
  <c r="V85" i="1"/>
  <c r="W85" i="1" s="1"/>
  <c r="Y85" i="1"/>
  <c r="Z85" i="1" s="1"/>
  <c r="S82" i="1"/>
  <c r="T84" i="1" l="1"/>
  <c r="N84" i="1"/>
  <c r="X85" i="1"/>
  <c r="I87" i="1"/>
  <c r="V86" i="1"/>
  <c r="W86" i="1" s="1"/>
  <c r="Y86" i="1"/>
  <c r="Z86" i="1" s="1"/>
  <c r="S83" i="1"/>
  <c r="X86" i="1" l="1"/>
  <c r="S84" i="1"/>
  <c r="I88" i="1"/>
  <c r="T85" i="1"/>
  <c r="N85" i="1"/>
  <c r="N86" i="1" l="1"/>
  <c r="T86" i="1"/>
  <c r="I89" i="1"/>
  <c r="V88" i="1"/>
  <c r="W88" i="1" s="1"/>
  <c r="Y88" i="1"/>
  <c r="Z88" i="1" s="1"/>
  <c r="S85" i="1"/>
  <c r="X88" i="1" l="1"/>
  <c r="I90" i="1"/>
  <c r="V89" i="1"/>
  <c r="W89" i="1" s="1"/>
  <c r="Y89" i="1"/>
  <c r="Z89" i="1" s="1"/>
  <c r="S86" i="1"/>
  <c r="T88" i="1" l="1"/>
  <c r="N88" i="1"/>
  <c r="X89" i="1"/>
  <c r="I91" i="1"/>
  <c r="V90" i="1"/>
  <c r="W90" i="1" s="1"/>
  <c r="Y90" i="1"/>
  <c r="Z90" i="1" s="1"/>
  <c r="X90" i="1" l="1"/>
  <c r="S88" i="1"/>
  <c r="I92" i="1"/>
  <c r="V91" i="1"/>
  <c r="W91" i="1" s="1"/>
  <c r="Y91" i="1"/>
  <c r="Z91" i="1" s="1"/>
  <c r="N89" i="1"/>
  <c r="T89" i="1"/>
  <c r="N90" i="1" l="1"/>
  <c r="T90" i="1"/>
  <c r="S89" i="1"/>
  <c r="I93" i="1"/>
  <c r="V92" i="1"/>
  <c r="W92" i="1" s="1"/>
  <c r="Y92" i="1"/>
  <c r="Z92" i="1" s="1"/>
  <c r="X91" i="1"/>
  <c r="I94" i="1" l="1"/>
  <c r="T91" i="1"/>
  <c r="N91" i="1"/>
  <c r="X92" i="1"/>
  <c r="S90" i="1"/>
  <c r="T92" i="1" l="1"/>
  <c r="N92" i="1"/>
  <c r="S91" i="1"/>
  <c r="I95" i="1"/>
  <c r="V94" i="1"/>
  <c r="W94" i="1" s="1"/>
  <c r="Y94" i="1"/>
  <c r="Z94" i="1" s="1"/>
  <c r="X94" i="1" l="1"/>
  <c r="S92" i="1"/>
  <c r="I96" i="1"/>
  <c r="V95" i="1"/>
  <c r="W95" i="1" s="1"/>
  <c r="Y95" i="1"/>
  <c r="Z95" i="1" s="1"/>
  <c r="N94" i="1" l="1"/>
  <c r="T94" i="1"/>
  <c r="I97" i="1"/>
  <c r="V96" i="1"/>
  <c r="W96" i="1" s="1"/>
  <c r="Y96" i="1"/>
  <c r="Z96" i="1" s="1"/>
  <c r="X95" i="1"/>
  <c r="N95" i="1" l="1"/>
  <c r="T95" i="1"/>
  <c r="X96" i="1"/>
  <c r="I98" i="1"/>
  <c r="V97" i="1"/>
  <c r="W97" i="1" s="1"/>
  <c r="Y97" i="1"/>
  <c r="Z97" i="1" s="1"/>
  <c r="S94" i="1"/>
  <c r="T96" i="1" l="1"/>
  <c r="N96" i="1"/>
  <c r="X97" i="1"/>
  <c r="I99" i="1"/>
  <c r="V98" i="1"/>
  <c r="W98" i="1" s="1"/>
  <c r="Y98" i="1"/>
  <c r="Z98" i="1" s="1"/>
  <c r="S95" i="1"/>
  <c r="X98" i="1" l="1"/>
  <c r="S96" i="1"/>
  <c r="I100" i="1"/>
  <c r="N97" i="1"/>
  <c r="T97" i="1"/>
  <c r="T98" i="1" l="1"/>
  <c r="N98" i="1"/>
  <c r="S97" i="1"/>
  <c r="I101" i="1"/>
  <c r="V100" i="1"/>
  <c r="W100" i="1" s="1"/>
  <c r="Y100" i="1"/>
  <c r="Z100" i="1" s="1"/>
  <c r="X100" i="1" l="1"/>
  <c r="I102" i="1"/>
  <c r="V101" i="1"/>
  <c r="W101" i="1" s="1"/>
  <c r="Y101" i="1"/>
  <c r="Z101" i="1" s="1"/>
  <c r="S98" i="1"/>
  <c r="N100" i="1" l="1"/>
  <c r="T100" i="1"/>
  <c r="X101" i="1"/>
  <c r="I103" i="1"/>
  <c r="V102" i="1"/>
  <c r="W102" i="1" s="1"/>
  <c r="Y102" i="1"/>
  <c r="Z102" i="1" s="1"/>
  <c r="N101" i="1" l="1"/>
  <c r="T101" i="1"/>
  <c r="X102" i="1"/>
  <c r="I104" i="1"/>
  <c r="V103" i="1"/>
  <c r="W103" i="1" s="1"/>
  <c r="Y103" i="1"/>
  <c r="Z103" i="1" s="1"/>
  <c r="S100" i="1"/>
  <c r="T102" i="1" l="1"/>
  <c r="N102" i="1"/>
  <c r="X103" i="1"/>
  <c r="I105" i="1"/>
  <c r="V104" i="1"/>
  <c r="W104" i="1" s="1"/>
  <c r="Y104" i="1"/>
  <c r="Z104" i="1" s="1"/>
  <c r="S101" i="1"/>
  <c r="X104" i="1" l="1"/>
  <c r="S102" i="1"/>
  <c r="I106" i="1"/>
  <c r="T103" i="1"/>
  <c r="N103" i="1"/>
  <c r="N104" i="1" l="1"/>
  <c r="T104" i="1"/>
  <c r="I107" i="1"/>
  <c r="V106" i="1"/>
  <c r="W106" i="1" s="1"/>
  <c r="Y106" i="1"/>
  <c r="Z106" i="1" s="1"/>
  <c r="S103" i="1"/>
  <c r="X106" i="1" l="1"/>
  <c r="I108" i="1"/>
  <c r="V107" i="1"/>
  <c r="W107" i="1" s="1"/>
  <c r="Y107" i="1"/>
  <c r="Z107" i="1" s="1"/>
  <c r="S104" i="1"/>
  <c r="T106" i="1" l="1"/>
  <c r="N106" i="1"/>
  <c r="X107" i="1"/>
  <c r="I109" i="1"/>
  <c r="V108" i="1"/>
  <c r="W108" i="1" s="1"/>
  <c r="Y108" i="1"/>
  <c r="Z108" i="1" s="1"/>
  <c r="X108" i="1" l="1"/>
  <c r="S106" i="1"/>
  <c r="I110" i="1"/>
  <c r="V109" i="1"/>
  <c r="W109" i="1" s="1"/>
  <c r="Y109" i="1"/>
  <c r="Z109" i="1" s="1"/>
  <c r="N107" i="1"/>
  <c r="T107" i="1"/>
  <c r="T108" i="1" l="1"/>
  <c r="N108" i="1"/>
  <c r="S107" i="1"/>
  <c r="I111" i="1"/>
  <c r="V110" i="1"/>
  <c r="W110" i="1" s="1"/>
  <c r="Y110" i="1"/>
  <c r="Z110" i="1" s="1"/>
  <c r="X109" i="1"/>
  <c r="N109" i="1" l="1"/>
  <c r="T109" i="1"/>
  <c r="X110" i="1"/>
  <c r="I112" i="1"/>
  <c r="S108" i="1"/>
  <c r="N110" i="1" l="1"/>
  <c r="T110" i="1"/>
  <c r="I113" i="1"/>
  <c r="V112" i="1"/>
  <c r="W112" i="1" s="1"/>
  <c r="Y112" i="1"/>
  <c r="Z112" i="1" s="1"/>
  <c r="S109" i="1"/>
  <c r="I114" i="1" l="1"/>
  <c r="V113" i="1"/>
  <c r="W113" i="1" s="1"/>
  <c r="Y113" i="1"/>
  <c r="Z113" i="1" s="1"/>
  <c r="X112" i="1"/>
  <c r="S110" i="1"/>
  <c r="T112" i="1" l="1"/>
  <c r="N112" i="1"/>
  <c r="X113" i="1"/>
  <c r="I115" i="1"/>
  <c r="V114" i="1"/>
  <c r="W114" i="1" s="1"/>
  <c r="Y114" i="1"/>
  <c r="Z114" i="1" s="1"/>
  <c r="X114" i="1" l="1"/>
  <c r="S112" i="1"/>
  <c r="I116" i="1"/>
  <c r="V115" i="1"/>
  <c r="W115" i="1" s="1"/>
  <c r="Y115" i="1"/>
  <c r="Z115" i="1" s="1"/>
  <c r="T113" i="1"/>
  <c r="N113" i="1"/>
  <c r="T114" i="1" l="1"/>
  <c r="N114" i="1"/>
  <c r="I117" i="1"/>
  <c r="V116" i="1"/>
  <c r="W116" i="1" s="1"/>
  <c r="Y116" i="1"/>
  <c r="Z116" i="1" s="1"/>
  <c r="S113" i="1"/>
  <c r="X115" i="1"/>
  <c r="N115" i="1" l="1"/>
  <c r="T115" i="1"/>
  <c r="X116" i="1"/>
  <c r="S114" i="1"/>
  <c r="I118" i="1"/>
  <c r="N116" i="1" l="1"/>
  <c r="T116" i="1"/>
  <c r="I119" i="1"/>
  <c r="V118" i="1"/>
  <c r="W118" i="1" s="1"/>
  <c r="Y118" i="1"/>
  <c r="Z118" i="1" s="1"/>
  <c r="S115" i="1"/>
  <c r="X118" i="1" l="1"/>
  <c r="I120" i="1"/>
  <c r="V119" i="1"/>
  <c r="W119" i="1" s="1"/>
  <c r="Y119" i="1"/>
  <c r="Z119" i="1" s="1"/>
  <c r="S116" i="1"/>
  <c r="T118" i="1" l="1"/>
  <c r="N118" i="1"/>
  <c r="X119" i="1"/>
  <c r="I121" i="1"/>
  <c r="Y120" i="1"/>
  <c r="Z120" i="1" s="1"/>
  <c r="V120" i="1"/>
  <c r="W120" i="1" s="1"/>
  <c r="I122" i="1" l="1"/>
  <c r="Y121" i="1"/>
  <c r="Z121" i="1" s="1"/>
  <c r="V121" i="1"/>
  <c r="W121" i="1" s="1"/>
  <c r="N119" i="1"/>
  <c r="T119" i="1"/>
  <c r="X120" i="1"/>
  <c r="S118" i="1"/>
  <c r="S119" i="1" l="1"/>
  <c r="X121" i="1"/>
  <c r="N120" i="1"/>
  <c r="T120" i="1"/>
  <c r="I123" i="1"/>
  <c r="Y122" i="1"/>
  <c r="Z122" i="1" s="1"/>
  <c r="X122" i="1" s="1"/>
  <c r="V122" i="1"/>
  <c r="W122" i="1" s="1"/>
  <c r="S120" i="1" l="1"/>
  <c r="N122" i="1"/>
  <c r="T122" i="1"/>
  <c r="I124" i="1"/>
  <c r="N121" i="1"/>
  <c r="T121" i="1"/>
  <c r="S121" i="1" l="1"/>
  <c r="S122" i="1"/>
  <c r="I125" i="1"/>
  <c r="V124" i="1"/>
  <c r="W124" i="1" s="1"/>
  <c r="Y124" i="1"/>
  <c r="Z124" i="1" s="1"/>
  <c r="I126" i="1" l="1"/>
  <c r="Y125" i="1"/>
  <c r="Z125" i="1" s="1"/>
  <c r="V125" i="1"/>
  <c r="W125" i="1" s="1"/>
  <c r="X124" i="1"/>
  <c r="N124" i="1" l="1"/>
  <c r="T124" i="1"/>
  <c r="X125" i="1"/>
  <c r="I127" i="1"/>
  <c r="Y126" i="1"/>
  <c r="Z126" i="1" s="1"/>
  <c r="V126" i="1"/>
  <c r="W126" i="1" s="1"/>
  <c r="S124" i="1" l="1"/>
  <c r="I128" i="1"/>
  <c r="V127" i="1"/>
  <c r="W127" i="1" s="1"/>
  <c r="Y127" i="1"/>
  <c r="Z127" i="1" s="1"/>
  <c r="X126" i="1"/>
  <c r="N125" i="1"/>
  <c r="T125" i="1"/>
  <c r="S125" i="1" l="1"/>
  <c r="X127" i="1"/>
  <c r="N126" i="1"/>
  <c r="T126" i="1"/>
  <c r="I129" i="1"/>
  <c r="Y128" i="1"/>
  <c r="Z128" i="1" s="1"/>
  <c r="X128" i="1" s="1"/>
  <c r="V128" i="1"/>
  <c r="W128" i="1" s="1"/>
  <c r="S126" i="1" l="1"/>
  <c r="N128" i="1"/>
  <c r="T128" i="1"/>
  <c r="I130" i="1"/>
  <c r="N127" i="1"/>
  <c r="T127" i="1"/>
  <c r="S127" i="1" l="1"/>
  <c r="S128" i="1"/>
  <c r="I131" i="1"/>
  <c r="V130" i="1"/>
  <c r="W130" i="1" s="1"/>
  <c r="Y130" i="1"/>
  <c r="Z130" i="1" s="1"/>
  <c r="I132" i="1" l="1"/>
  <c r="V131" i="1"/>
  <c r="W131" i="1" s="1"/>
  <c r="Y131" i="1"/>
  <c r="Z131" i="1" s="1"/>
  <c r="X130" i="1"/>
  <c r="X131" i="1" l="1"/>
  <c r="N130" i="1"/>
  <c r="T130" i="1"/>
  <c r="I133" i="1"/>
  <c r="V132" i="1"/>
  <c r="W132" i="1" s="1"/>
  <c r="Y132" i="1"/>
  <c r="Z132" i="1" s="1"/>
  <c r="S130" i="1" l="1"/>
  <c r="X132" i="1"/>
  <c r="I134" i="1"/>
  <c r="V133" i="1"/>
  <c r="W133" i="1" s="1"/>
  <c r="Y133" i="1"/>
  <c r="Z133" i="1" s="1"/>
  <c r="N131" i="1"/>
  <c r="T131" i="1"/>
  <c r="S131" i="1" l="1"/>
  <c r="I135" i="1"/>
  <c r="Y134" i="1"/>
  <c r="Z134" i="1" s="1"/>
  <c r="V134" i="1"/>
  <c r="W134" i="1" s="1"/>
  <c r="X133" i="1"/>
  <c r="N132" i="1"/>
  <c r="T132" i="1"/>
  <c r="S132" i="1" l="1"/>
  <c r="N133" i="1"/>
  <c r="T133" i="1"/>
  <c r="X134" i="1"/>
  <c r="I136" i="1"/>
  <c r="S133" i="1" l="1"/>
  <c r="I137" i="1"/>
  <c r="Y136" i="1"/>
  <c r="Z136" i="1" s="1"/>
  <c r="V136" i="1"/>
  <c r="W136" i="1" s="1"/>
  <c r="N134" i="1"/>
  <c r="T134" i="1"/>
  <c r="S134" i="1" l="1"/>
  <c r="X136" i="1"/>
  <c r="N136" i="1" s="1"/>
  <c r="I138" i="1"/>
  <c r="V137" i="1"/>
  <c r="W137" i="1" s="1"/>
  <c r="Y137" i="1"/>
  <c r="Z137" i="1" s="1"/>
  <c r="T136" i="1" l="1"/>
  <c r="S136" i="1" s="1"/>
  <c r="X137" i="1"/>
  <c r="I139" i="1"/>
  <c r="V138" i="1"/>
  <c r="W138" i="1" s="1"/>
  <c r="Y138" i="1"/>
  <c r="Z138" i="1" s="1"/>
  <c r="X138" i="1" l="1"/>
  <c r="N138" i="1" s="1"/>
  <c r="I140" i="1"/>
  <c r="V139" i="1"/>
  <c r="W139" i="1" s="1"/>
  <c r="Y139" i="1"/>
  <c r="Z139" i="1" s="1"/>
  <c r="N137" i="1"/>
  <c r="T137" i="1"/>
  <c r="T138" i="1" l="1"/>
  <c r="S138" i="1" s="1"/>
  <c r="X139" i="1"/>
  <c r="N139" i="1" s="1"/>
  <c r="S137" i="1"/>
  <c r="I141" i="1"/>
  <c r="Y140" i="1"/>
  <c r="Z140" i="1" s="1"/>
  <c r="V140" i="1"/>
  <c r="W140" i="1" s="1"/>
  <c r="X140" i="1" l="1"/>
  <c r="T140" i="1" s="1"/>
  <c r="T139" i="1"/>
  <c r="S139" i="1" s="1"/>
  <c r="I142" i="1"/>
  <c r="N140" i="1" l="1"/>
  <c r="S140" i="1" s="1"/>
  <c r="I143" i="1"/>
  <c r="Y142" i="1"/>
  <c r="Z142" i="1" s="1"/>
  <c r="V142" i="1"/>
  <c r="W142" i="1" s="1"/>
  <c r="X142" i="1" l="1"/>
  <c r="N142" i="1" s="1"/>
  <c r="I144" i="1"/>
  <c r="V143" i="1"/>
  <c r="W143" i="1" s="1"/>
  <c r="Y143" i="1"/>
  <c r="Z143" i="1" s="1"/>
  <c r="T142" i="1" l="1"/>
  <c r="S142" i="1" s="1"/>
  <c r="X143" i="1"/>
  <c r="I145" i="1"/>
  <c r="V144" i="1"/>
  <c r="W144" i="1" s="1"/>
  <c r="Y144" i="1"/>
  <c r="Z144" i="1" s="1"/>
  <c r="I146" i="1" l="1"/>
  <c r="V145" i="1"/>
  <c r="W145" i="1" s="1"/>
  <c r="Y145" i="1"/>
  <c r="Z145" i="1" s="1"/>
  <c r="X144" i="1"/>
  <c r="N143" i="1"/>
  <c r="T143" i="1"/>
  <c r="S143" i="1" l="1"/>
  <c r="X145" i="1"/>
  <c r="N144" i="1"/>
  <c r="T144" i="1"/>
  <c r="I147" i="1"/>
  <c r="Y146" i="1"/>
  <c r="Z146" i="1" s="1"/>
  <c r="X146" i="1" s="1"/>
  <c r="V146" i="1"/>
  <c r="W146" i="1" s="1"/>
  <c r="S144" i="1" l="1"/>
  <c r="N146" i="1"/>
  <c r="T146" i="1"/>
  <c r="I148" i="1"/>
  <c r="N145" i="1"/>
  <c r="T145" i="1"/>
  <c r="S145" i="1" l="1"/>
  <c r="S146" i="1"/>
  <c r="I149" i="1"/>
  <c r="Y148" i="1"/>
  <c r="Z148" i="1" s="1"/>
  <c r="V148" i="1"/>
  <c r="W148" i="1" s="1"/>
  <c r="I150" i="1" l="1"/>
  <c r="V149" i="1"/>
  <c r="W149" i="1" s="1"/>
  <c r="Y149" i="1"/>
  <c r="Z149" i="1" s="1"/>
  <c r="X148" i="1"/>
  <c r="X149" i="1" l="1"/>
  <c r="N148" i="1"/>
  <c r="T148" i="1"/>
  <c r="I151" i="1"/>
  <c r="Y150" i="1"/>
  <c r="Z150" i="1" s="1"/>
  <c r="V150" i="1"/>
  <c r="W150" i="1" s="1"/>
  <c r="X150" i="1" l="1"/>
  <c r="T150" i="1" s="1"/>
  <c r="S148" i="1"/>
  <c r="I152" i="1"/>
  <c r="V151" i="1"/>
  <c r="W151" i="1" s="1"/>
  <c r="Y151" i="1"/>
  <c r="Z151" i="1" s="1"/>
  <c r="N149" i="1"/>
  <c r="T149" i="1"/>
  <c r="S149" i="1" l="1"/>
  <c r="N150" i="1"/>
  <c r="S150" i="1" s="1"/>
  <c r="X151" i="1"/>
  <c r="I153" i="1"/>
  <c r="V152" i="1"/>
  <c r="W152" i="1" s="1"/>
  <c r="Y152" i="1"/>
  <c r="Z152" i="1" s="1"/>
  <c r="I154" i="1" l="1"/>
  <c r="X152" i="1"/>
  <c r="N151" i="1"/>
  <c r="T151" i="1"/>
  <c r="S151" i="1" l="1"/>
  <c r="N152" i="1"/>
  <c r="T152" i="1"/>
  <c r="I155" i="1"/>
  <c r="V154" i="1"/>
  <c r="W154" i="1" s="1"/>
  <c r="Y154" i="1"/>
  <c r="Z154" i="1" s="1"/>
  <c r="S152" i="1" l="1"/>
  <c r="X154" i="1"/>
  <c r="I156" i="1"/>
  <c r="V155" i="1"/>
  <c r="W155" i="1" s="1"/>
  <c r="Y155" i="1"/>
  <c r="Z155" i="1" s="1"/>
  <c r="I157" i="1" l="1"/>
  <c r="V156" i="1"/>
  <c r="W156" i="1" s="1"/>
  <c r="Y156" i="1"/>
  <c r="Z156" i="1" s="1"/>
  <c r="X155" i="1"/>
  <c r="N154" i="1"/>
  <c r="T154" i="1"/>
  <c r="S154" i="1" l="1"/>
  <c r="X156" i="1"/>
  <c r="N155" i="1"/>
  <c r="T155" i="1"/>
  <c r="I158" i="1"/>
  <c r="Y157" i="1"/>
  <c r="Z157" i="1" s="1"/>
  <c r="V157" i="1"/>
  <c r="W157" i="1" s="1"/>
  <c r="S155" i="1" l="1"/>
  <c r="X157" i="1"/>
  <c r="N157" i="1" s="1"/>
  <c r="I159" i="1"/>
  <c r="V158" i="1"/>
  <c r="W158" i="1" s="1"/>
  <c r="Y158" i="1"/>
  <c r="Z158" i="1" s="1"/>
  <c r="N156" i="1"/>
  <c r="T156" i="1"/>
  <c r="S156" i="1" l="1"/>
  <c r="T157" i="1"/>
  <c r="S157" i="1" s="1"/>
  <c r="X158" i="1"/>
  <c r="I160" i="1"/>
  <c r="I161" i="1" l="1"/>
  <c r="Y160" i="1"/>
  <c r="Z160" i="1" s="1"/>
  <c r="V160" i="1"/>
  <c r="W160" i="1" s="1"/>
  <c r="N158" i="1"/>
  <c r="T158" i="1"/>
  <c r="S158" i="1" l="1"/>
  <c r="I162" i="1"/>
  <c r="Y161" i="1"/>
  <c r="Z161" i="1" s="1"/>
  <c r="V161" i="1"/>
  <c r="W161" i="1" s="1"/>
  <c r="X160" i="1"/>
  <c r="X161" i="1" l="1"/>
  <c r="N161" i="1" s="1"/>
  <c r="N160" i="1"/>
  <c r="T160" i="1"/>
  <c r="I163" i="1"/>
  <c r="V162" i="1"/>
  <c r="W162" i="1" s="1"/>
  <c r="Y162" i="1"/>
  <c r="Z162" i="1" s="1"/>
  <c r="S160" i="1" l="1"/>
  <c r="T161" i="1"/>
  <c r="S161" i="1" s="1"/>
  <c r="X162" i="1"/>
  <c r="I164" i="1"/>
  <c r="V163" i="1"/>
  <c r="W163" i="1" s="1"/>
  <c r="Y163" i="1"/>
  <c r="Z163" i="1" s="1"/>
  <c r="I165" i="1" l="1"/>
  <c r="V164" i="1"/>
  <c r="W164" i="1" s="1"/>
  <c r="Y164" i="1"/>
  <c r="Z164" i="1" s="1"/>
  <c r="X163" i="1"/>
  <c r="N162" i="1"/>
  <c r="T162" i="1"/>
  <c r="S162" i="1" l="1"/>
  <c r="X164" i="1"/>
  <c r="N163" i="1"/>
  <c r="T163" i="1"/>
  <c r="I166" i="1"/>
  <c r="S163" i="1" l="1"/>
  <c r="I167" i="1"/>
  <c r="Y166" i="1"/>
  <c r="Z166" i="1" s="1"/>
  <c r="V166" i="1"/>
  <c r="W166" i="1" s="1"/>
  <c r="N164" i="1"/>
  <c r="T164" i="1"/>
  <c r="S164" i="1" l="1"/>
  <c r="X166" i="1"/>
  <c r="I168" i="1"/>
  <c r="V167" i="1"/>
  <c r="W167" i="1" s="1"/>
  <c r="Y167" i="1"/>
  <c r="Z167" i="1" s="1"/>
  <c r="I169" i="1" l="1"/>
  <c r="V168" i="1"/>
  <c r="W168" i="1" s="1"/>
  <c r="Y168" i="1"/>
  <c r="Z168" i="1" s="1"/>
  <c r="X167" i="1"/>
  <c r="N166" i="1"/>
  <c r="T166" i="1"/>
  <c r="S166" i="1" l="1"/>
  <c r="X168" i="1"/>
  <c r="N167" i="1"/>
  <c r="T167" i="1"/>
  <c r="I170" i="1"/>
  <c r="Y169" i="1"/>
  <c r="Z169" i="1" s="1"/>
  <c r="X169" i="1" s="1"/>
  <c r="V169" i="1"/>
  <c r="W169" i="1" s="1"/>
  <c r="S167" i="1" l="1"/>
  <c r="N169" i="1"/>
  <c r="T169" i="1"/>
  <c r="I171" i="1"/>
  <c r="Y170" i="1"/>
  <c r="Z170" i="1" s="1"/>
  <c r="V170" i="1"/>
  <c r="W170" i="1" s="1"/>
  <c r="N168" i="1"/>
  <c r="T168" i="1"/>
  <c r="S168" i="1" l="1"/>
  <c r="S169" i="1"/>
  <c r="X170" i="1"/>
  <c r="I172" i="1"/>
  <c r="I173" i="1" l="1"/>
  <c r="Y172" i="1"/>
  <c r="Z172" i="1" s="1"/>
  <c r="V172" i="1"/>
  <c r="W172" i="1" s="1"/>
  <c r="N170" i="1"/>
  <c r="T170" i="1"/>
  <c r="S170" i="1" l="1"/>
  <c r="I174" i="1"/>
  <c r="V173" i="1"/>
  <c r="W173" i="1" s="1"/>
  <c r="Y173" i="1"/>
  <c r="Z173" i="1" s="1"/>
  <c r="X172" i="1"/>
  <c r="N172" i="1" l="1"/>
  <c r="T172" i="1"/>
  <c r="I175" i="1"/>
  <c r="Y174" i="1"/>
  <c r="Z174" i="1" s="1"/>
  <c r="V174" i="1"/>
  <c r="W174" i="1" s="1"/>
  <c r="X173" i="1"/>
  <c r="N173" i="1" l="1"/>
  <c r="T173" i="1"/>
  <c r="I176" i="1"/>
  <c r="Y175" i="1"/>
  <c r="Z175" i="1" s="1"/>
  <c r="V175" i="1"/>
  <c r="W175" i="1" s="1"/>
  <c r="X174" i="1"/>
  <c r="S172" i="1"/>
  <c r="N174" i="1" l="1"/>
  <c r="T174" i="1"/>
  <c r="I177" i="1"/>
  <c r="Y176" i="1"/>
  <c r="Z176" i="1" s="1"/>
  <c r="V176" i="1"/>
  <c r="W176" i="1" s="1"/>
  <c r="X175" i="1"/>
  <c r="S173" i="1"/>
  <c r="N175" i="1" l="1"/>
  <c r="T175" i="1"/>
  <c r="I178" i="1"/>
  <c r="X176" i="1"/>
  <c r="S174" i="1"/>
  <c r="S175" i="1" l="1"/>
  <c r="N176" i="1"/>
  <c r="T176" i="1"/>
  <c r="I179" i="1"/>
  <c r="V178" i="1"/>
  <c r="W178" i="1" s="1"/>
  <c r="Y178" i="1"/>
  <c r="Z178" i="1" s="1"/>
  <c r="S176" i="1" l="1"/>
  <c r="X178" i="1"/>
  <c r="I180" i="1"/>
  <c r="Y179" i="1"/>
  <c r="Z179" i="1" s="1"/>
  <c r="V179" i="1"/>
  <c r="W179" i="1" s="1"/>
  <c r="I181" i="1" l="1"/>
  <c r="V180" i="1"/>
  <c r="W180" i="1" s="1"/>
  <c r="Y180" i="1"/>
  <c r="Z180" i="1" s="1"/>
  <c r="X179" i="1"/>
  <c r="N178" i="1"/>
  <c r="T178" i="1"/>
  <c r="S178" i="1" l="1"/>
  <c r="X180" i="1"/>
  <c r="N179" i="1"/>
  <c r="T179" i="1"/>
  <c r="I182" i="1"/>
  <c r="Y181" i="1"/>
  <c r="Z181" i="1" s="1"/>
  <c r="X181" i="1" s="1"/>
  <c r="V181" i="1"/>
  <c r="W181" i="1" s="1"/>
  <c r="S179" i="1" l="1"/>
  <c r="N181" i="1"/>
  <c r="T181" i="1"/>
  <c r="I183" i="1"/>
  <c r="V182" i="1"/>
  <c r="W182" i="1" s="1"/>
  <c r="Y182" i="1"/>
  <c r="Z182" i="1" s="1"/>
  <c r="N180" i="1"/>
  <c r="T180" i="1"/>
  <c r="S180" i="1" l="1"/>
  <c r="S181" i="1"/>
  <c r="X182" i="1"/>
  <c r="I184" i="1"/>
  <c r="I185" i="1" l="1"/>
  <c r="Y184" i="1"/>
  <c r="Z184" i="1" s="1"/>
  <c r="V184" i="1"/>
  <c r="W184" i="1" s="1"/>
  <c r="N182" i="1"/>
  <c r="T182" i="1"/>
  <c r="S182" i="1" l="1"/>
  <c r="I186" i="1"/>
  <c r="V185" i="1"/>
  <c r="W185" i="1" s="1"/>
  <c r="Y185" i="1"/>
  <c r="Z185" i="1" s="1"/>
  <c r="X184" i="1"/>
  <c r="X185" i="1" l="1"/>
  <c r="N184" i="1"/>
  <c r="T184" i="1"/>
  <c r="I187" i="1"/>
  <c r="V186" i="1"/>
  <c r="W186" i="1" s="1"/>
  <c r="Y186" i="1"/>
  <c r="Z186" i="1" s="1"/>
  <c r="S184" i="1" l="1"/>
  <c r="X186" i="1"/>
  <c r="I188" i="1"/>
  <c r="V187" i="1"/>
  <c r="W187" i="1" s="1"/>
  <c r="Y187" i="1"/>
  <c r="Z187" i="1" s="1"/>
  <c r="N185" i="1"/>
  <c r="T185" i="1"/>
  <c r="S185" i="1" l="1"/>
  <c r="I189" i="1"/>
  <c r="V188" i="1"/>
  <c r="W188" i="1" s="1"/>
  <c r="Y188" i="1"/>
  <c r="Z188" i="1" s="1"/>
  <c r="X187" i="1"/>
  <c r="N186" i="1"/>
  <c r="T186" i="1"/>
  <c r="S186" i="1" l="1"/>
  <c r="X188" i="1"/>
  <c r="N187" i="1"/>
  <c r="T187" i="1"/>
  <c r="I190" i="1"/>
  <c r="S187" i="1" l="1"/>
  <c r="I191" i="1"/>
  <c r="Y190" i="1"/>
  <c r="Z190" i="1" s="1"/>
  <c r="V190" i="1"/>
  <c r="W190" i="1" s="1"/>
  <c r="N188" i="1"/>
  <c r="T188" i="1"/>
  <c r="S188" i="1" l="1"/>
  <c r="X190" i="1"/>
  <c r="I192" i="1"/>
  <c r="V191" i="1"/>
  <c r="W191" i="1" s="1"/>
  <c r="Y191" i="1"/>
  <c r="Z191" i="1" s="1"/>
  <c r="I193" i="1" l="1"/>
  <c r="V192" i="1"/>
  <c r="W192" i="1" s="1"/>
  <c r="Y192" i="1"/>
  <c r="Z192" i="1" s="1"/>
  <c r="X191" i="1"/>
  <c r="N190" i="1"/>
  <c r="T190" i="1"/>
  <c r="S190" i="1" l="1"/>
  <c r="X192" i="1"/>
  <c r="N191" i="1"/>
  <c r="T191" i="1"/>
  <c r="I194" i="1"/>
  <c r="V193" i="1"/>
  <c r="W193" i="1" s="1"/>
  <c r="Y193" i="1"/>
  <c r="Z193" i="1" s="1"/>
  <c r="S191" i="1" l="1"/>
  <c r="X193" i="1"/>
  <c r="I195" i="1"/>
  <c r="Y194" i="1"/>
  <c r="Z194" i="1" s="1"/>
  <c r="V194" i="1"/>
  <c r="W194" i="1" s="1"/>
  <c r="N192" i="1"/>
  <c r="T192" i="1"/>
  <c r="S192" i="1" l="1"/>
  <c r="I196" i="1"/>
  <c r="X194" i="1"/>
  <c r="N193" i="1"/>
  <c r="T193" i="1"/>
  <c r="S193" i="1" l="1"/>
  <c r="N194" i="1"/>
  <c r="T194" i="1"/>
  <c r="I197" i="1"/>
  <c r="V196" i="1"/>
  <c r="W196" i="1" s="1"/>
  <c r="Y196" i="1"/>
  <c r="Z196" i="1" s="1"/>
  <c r="S194" i="1" l="1"/>
  <c r="I198" i="1"/>
  <c r="V197" i="1"/>
  <c r="W197" i="1" s="1"/>
  <c r="Y197" i="1"/>
  <c r="Z197" i="1" s="1"/>
  <c r="X196" i="1"/>
  <c r="X197" i="1" l="1"/>
  <c r="N196" i="1"/>
  <c r="T196" i="1"/>
  <c r="I199" i="1"/>
  <c r="Y198" i="1"/>
  <c r="Z198" i="1" s="1"/>
  <c r="X198" i="1" s="1"/>
  <c r="V198" i="1"/>
  <c r="W198" i="1" s="1"/>
  <c r="S196" i="1" l="1"/>
  <c r="N198" i="1"/>
  <c r="T198" i="1"/>
  <c r="I200" i="1"/>
  <c r="Y199" i="1"/>
  <c r="Z199" i="1" s="1"/>
  <c r="X199" i="1" s="1"/>
  <c r="V199" i="1"/>
  <c r="W199" i="1" s="1"/>
  <c r="N197" i="1"/>
  <c r="T197" i="1"/>
  <c r="S197" i="1" l="1"/>
  <c r="S198" i="1"/>
  <c r="N199" i="1"/>
  <c r="T199" i="1"/>
  <c r="I201" i="1"/>
  <c r="V200" i="1"/>
  <c r="W200" i="1" s="1"/>
  <c r="Y200" i="1"/>
  <c r="Z200" i="1" s="1"/>
  <c r="S199" i="1" l="1"/>
  <c r="X200" i="1"/>
  <c r="I202" i="1"/>
  <c r="I203" i="1" l="1"/>
  <c r="Y202" i="1"/>
  <c r="Z202" i="1" s="1"/>
  <c r="V202" i="1"/>
  <c r="W202" i="1" s="1"/>
  <c r="N200" i="1"/>
  <c r="T200" i="1"/>
  <c r="S200" i="1" l="1"/>
  <c r="I204" i="1"/>
  <c r="V203" i="1"/>
  <c r="W203" i="1" s="1"/>
  <c r="Y203" i="1"/>
  <c r="Z203" i="1" s="1"/>
  <c r="X202" i="1"/>
  <c r="X203" i="1" l="1"/>
  <c r="N202" i="1"/>
  <c r="T202" i="1"/>
  <c r="I205" i="1"/>
  <c r="V204" i="1"/>
  <c r="W204" i="1" s="1"/>
  <c r="Y204" i="1"/>
  <c r="Z204" i="1" s="1"/>
  <c r="S202" i="1" l="1"/>
  <c r="X204" i="1"/>
  <c r="N204" i="1" s="1"/>
  <c r="I206" i="1"/>
  <c r="Y205" i="1"/>
  <c r="Z205" i="1" s="1"/>
  <c r="V205" i="1"/>
  <c r="W205" i="1" s="1"/>
  <c r="N203" i="1"/>
  <c r="T203" i="1"/>
  <c r="S203" i="1" l="1"/>
  <c r="X205" i="1"/>
  <c r="N205" i="1" s="1"/>
  <c r="T204" i="1"/>
  <c r="S204" i="1" s="1"/>
  <c r="I207" i="1"/>
  <c r="Y206" i="1"/>
  <c r="Z206" i="1" s="1"/>
  <c r="V206" i="1"/>
  <c r="W206" i="1" s="1"/>
  <c r="X206" i="1" l="1"/>
  <c r="T206" i="1" s="1"/>
  <c r="T205" i="1"/>
  <c r="S205" i="1" s="1"/>
  <c r="I208" i="1"/>
  <c r="N206" i="1" l="1"/>
  <c r="S206" i="1" s="1"/>
  <c r="I209" i="1"/>
  <c r="V208" i="1"/>
  <c r="W208" i="1" s="1"/>
  <c r="Y208" i="1"/>
  <c r="Z208" i="1" s="1"/>
  <c r="I210" i="1" l="1"/>
  <c r="Y209" i="1"/>
  <c r="Z209" i="1" s="1"/>
  <c r="V209" i="1"/>
  <c r="W209" i="1" s="1"/>
  <c r="X208" i="1"/>
  <c r="N208" i="1" l="1"/>
  <c r="T208" i="1"/>
  <c r="X209" i="1"/>
  <c r="I211" i="1"/>
  <c r="Y210" i="1"/>
  <c r="Z210" i="1" s="1"/>
  <c r="V210" i="1"/>
  <c r="W210" i="1" s="1"/>
  <c r="S208" i="1" l="1"/>
  <c r="I212" i="1"/>
  <c r="Y211" i="1"/>
  <c r="Z211" i="1" s="1"/>
  <c r="V211" i="1"/>
  <c r="W211" i="1" s="1"/>
  <c r="X210" i="1"/>
  <c r="N209" i="1"/>
  <c r="T209" i="1"/>
  <c r="S209" i="1" l="1"/>
  <c r="N210" i="1"/>
  <c r="T210" i="1"/>
  <c r="X211" i="1"/>
  <c r="I213" i="1"/>
  <c r="V212" i="1"/>
  <c r="W212" i="1" s="1"/>
  <c r="Y212" i="1"/>
  <c r="Z212" i="1" s="1"/>
  <c r="S210" i="1" l="1"/>
  <c r="I214" i="1"/>
  <c r="X212" i="1"/>
  <c r="N211" i="1"/>
  <c r="T211" i="1"/>
  <c r="S211" i="1" l="1"/>
  <c r="N212" i="1"/>
  <c r="T212" i="1"/>
  <c r="I215" i="1"/>
  <c r="Y214" i="1"/>
  <c r="Z214" i="1" s="1"/>
  <c r="X214" i="1" s="1"/>
  <c r="V214" i="1"/>
  <c r="W214" i="1" s="1"/>
  <c r="S212" i="1" l="1"/>
  <c r="I216" i="1"/>
  <c r="V215" i="1"/>
  <c r="W215" i="1" s="1"/>
  <c r="Y215" i="1"/>
  <c r="Z215" i="1" s="1"/>
  <c r="N214" i="1"/>
  <c r="T214" i="1"/>
  <c r="S214" i="1" l="1"/>
  <c r="X215" i="1"/>
  <c r="I217" i="1"/>
  <c r="V216" i="1"/>
  <c r="W216" i="1" s="1"/>
  <c r="Y216" i="1"/>
  <c r="Z216" i="1" s="1"/>
  <c r="I218" i="1" l="1"/>
  <c r="V217" i="1"/>
  <c r="W217" i="1" s="1"/>
  <c r="Y217" i="1"/>
  <c r="Z217" i="1" s="1"/>
  <c r="X216" i="1"/>
  <c r="N215" i="1"/>
  <c r="T215" i="1"/>
  <c r="S215" i="1" l="1"/>
  <c r="X217" i="1"/>
  <c r="N216" i="1"/>
  <c r="T216" i="1"/>
  <c r="I219" i="1"/>
  <c r="V218" i="1"/>
  <c r="W218" i="1" s="1"/>
  <c r="Y218" i="1"/>
  <c r="Z218" i="1" s="1"/>
  <c r="S216" i="1" l="1"/>
  <c r="X218" i="1"/>
  <c r="I220" i="1"/>
  <c r="N217" i="1"/>
  <c r="T217" i="1"/>
  <c r="S217" i="1" l="1"/>
  <c r="I221" i="1"/>
  <c r="V220" i="1"/>
  <c r="W220" i="1" s="1"/>
  <c r="Y220" i="1"/>
  <c r="Z220" i="1" s="1"/>
  <c r="N218" i="1"/>
  <c r="T218" i="1"/>
  <c r="S218" i="1" l="1"/>
  <c r="I222" i="1"/>
  <c r="V221" i="1"/>
  <c r="W221" i="1" s="1"/>
  <c r="Y221" i="1"/>
  <c r="Z221" i="1" s="1"/>
  <c r="X220" i="1"/>
  <c r="X221" i="1" l="1"/>
  <c r="N220" i="1"/>
  <c r="T220" i="1"/>
  <c r="I223" i="1"/>
  <c r="V222" i="1"/>
  <c r="W222" i="1" s="1"/>
  <c r="Y222" i="1"/>
  <c r="Z222" i="1" s="1"/>
  <c r="S220" i="1" l="1"/>
  <c r="X222" i="1"/>
  <c r="N222" i="1" s="1"/>
  <c r="I224" i="1"/>
  <c r="Y223" i="1"/>
  <c r="Z223" i="1" s="1"/>
  <c r="V223" i="1"/>
  <c r="W223" i="1" s="1"/>
  <c r="N221" i="1"/>
  <c r="T221" i="1"/>
  <c r="T222" i="1" l="1"/>
  <c r="S222" i="1" s="1"/>
  <c r="S221" i="1"/>
  <c r="X223" i="1"/>
  <c r="T223" i="1" s="1"/>
  <c r="I225" i="1"/>
  <c r="V224" i="1"/>
  <c r="W224" i="1" s="1"/>
  <c r="Y224" i="1"/>
  <c r="Z224" i="1" s="1"/>
  <c r="N223" i="1" l="1"/>
  <c r="S223" i="1" s="1"/>
  <c r="X224" i="1"/>
  <c r="N224" i="1" s="1"/>
  <c r="I226" i="1"/>
  <c r="T224" i="1" l="1"/>
  <c r="S224" i="1" s="1"/>
  <c r="I227" i="1"/>
  <c r="V226" i="1"/>
  <c r="W226" i="1" s="1"/>
  <c r="Y226" i="1"/>
  <c r="Z226" i="1" s="1"/>
  <c r="X226" i="1" l="1"/>
  <c r="N226" i="1" s="1"/>
  <c r="I228" i="1"/>
  <c r="Y227" i="1"/>
  <c r="Z227" i="1" s="1"/>
  <c r="V227" i="1"/>
  <c r="W227" i="1" s="1"/>
  <c r="X227" i="1" l="1"/>
  <c r="T227" i="1" s="1"/>
  <c r="T226" i="1"/>
  <c r="S226" i="1" s="1"/>
  <c r="I229" i="1"/>
  <c r="V228" i="1"/>
  <c r="W228" i="1" s="1"/>
  <c r="Y228" i="1"/>
  <c r="Z228" i="1" s="1"/>
  <c r="N227" i="1" l="1"/>
  <c r="S227" i="1" s="1"/>
  <c r="X228" i="1"/>
  <c r="N228" i="1" s="1"/>
  <c r="I230" i="1"/>
  <c r="Y229" i="1"/>
  <c r="Z229" i="1" s="1"/>
  <c r="V229" i="1"/>
  <c r="W229" i="1" s="1"/>
  <c r="X229" i="1" l="1"/>
  <c r="T229" i="1" s="1"/>
  <c r="T228" i="1"/>
  <c r="S228" i="1" s="1"/>
  <c r="I231" i="1"/>
  <c r="Y230" i="1"/>
  <c r="Z230" i="1" s="1"/>
  <c r="V230" i="1"/>
  <c r="W230" i="1" s="1"/>
  <c r="N229" i="1" l="1"/>
  <c r="S229" i="1" s="1"/>
  <c r="X230" i="1"/>
  <c r="I232" i="1"/>
  <c r="I233" i="1" l="1"/>
  <c r="Y232" i="1"/>
  <c r="Z232" i="1" s="1"/>
  <c r="V232" i="1"/>
  <c r="W232" i="1" s="1"/>
  <c r="N230" i="1"/>
  <c r="T230" i="1"/>
  <c r="S230" i="1" l="1"/>
  <c r="I234" i="1"/>
  <c r="Y233" i="1"/>
  <c r="Z233" i="1" s="1"/>
  <c r="V233" i="1"/>
  <c r="W233" i="1" s="1"/>
  <c r="X232" i="1"/>
  <c r="N232" i="1" l="1"/>
  <c r="T232" i="1"/>
  <c r="X233" i="1"/>
  <c r="I235" i="1"/>
  <c r="Y234" i="1"/>
  <c r="Z234" i="1" s="1"/>
  <c r="V234" i="1"/>
  <c r="W234" i="1" s="1"/>
  <c r="S232" i="1" l="1"/>
  <c r="I236" i="1"/>
  <c r="V235" i="1"/>
  <c r="W235" i="1" s="1"/>
  <c r="Y235" i="1"/>
  <c r="Z235" i="1" s="1"/>
  <c r="X234" i="1"/>
  <c r="N233" i="1"/>
  <c r="T233" i="1"/>
  <c r="S233" i="1" l="1"/>
  <c r="X235" i="1"/>
  <c r="N234" i="1"/>
  <c r="T234" i="1"/>
  <c r="I237" i="1"/>
  <c r="V236" i="1"/>
  <c r="W236" i="1" s="1"/>
  <c r="Y236" i="1"/>
  <c r="Z236" i="1" s="1"/>
  <c r="S234" i="1" l="1"/>
  <c r="X236" i="1"/>
  <c r="I238" i="1"/>
  <c r="N235" i="1"/>
  <c r="T235" i="1"/>
  <c r="S235" i="1" l="1"/>
  <c r="I239" i="1"/>
  <c r="V238" i="1"/>
  <c r="W238" i="1" s="1"/>
  <c r="Y238" i="1"/>
  <c r="Z238" i="1" s="1"/>
  <c r="N236" i="1"/>
  <c r="T236" i="1"/>
  <c r="S236" i="1" l="1"/>
  <c r="I240" i="1"/>
  <c r="Y239" i="1"/>
  <c r="Z239" i="1" s="1"/>
  <c r="V239" i="1"/>
  <c r="W239" i="1" s="1"/>
  <c r="X238" i="1"/>
  <c r="N238" i="1" l="1"/>
  <c r="T238" i="1"/>
  <c r="X239" i="1"/>
  <c r="I241" i="1"/>
  <c r="Y240" i="1"/>
  <c r="Z240" i="1" s="1"/>
  <c r="V240" i="1"/>
  <c r="W240" i="1" s="1"/>
  <c r="S238" i="1" l="1"/>
  <c r="I242" i="1"/>
  <c r="Y241" i="1"/>
  <c r="Z241" i="1" s="1"/>
  <c r="V241" i="1"/>
  <c r="W241" i="1" s="1"/>
  <c r="X240" i="1"/>
  <c r="N239" i="1"/>
  <c r="T239" i="1"/>
  <c r="S239" i="1" l="1"/>
  <c r="N240" i="1"/>
  <c r="T240" i="1"/>
  <c r="X241" i="1"/>
  <c r="I243" i="1"/>
  <c r="Y242" i="1"/>
  <c r="Z242" i="1" s="1"/>
  <c r="V242" i="1"/>
  <c r="W242" i="1" s="1"/>
  <c r="S240" i="1" l="1"/>
  <c r="I244" i="1"/>
  <c r="X242" i="1"/>
  <c r="N241" i="1"/>
  <c r="T241" i="1"/>
  <c r="S241" i="1" l="1"/>
  <c r="N242" i="1"/>
  <c r="T242" i="1"/>
  <c r="I245" i="1"/>
  <c r="V244" i="1"/>
  <c r="W244" i="1" s="1"/>
  <c r="Y244" i="1"/>
  <c r="Z244" i="1" s="1"/>
  <c r="S242" i="1" l="1"/>
  <c r="X244" i="1"/>
  <c r="I246" i="1"/>
  <c r="V245" i="1"/>
  <c r="W245" i="1" s="1"/>
  <c r="Y245" i="1"/>
  <c r="Z245" i="1" s="1"/>
  <c r="I247" i="1" l="1"/>
  <c r="V246" i="1"/>
  <c r="W246" i="1" s="1"/>
  <c r="Y246" i="1"/>
  <c r="Z246" i="1" s="1"/>
  <c r="X245" i="1"/>
  <c r="N244" i="1"/>
  <c r="T244" i="1"/>
  <c r="X246" i="1" l="1"/>
  <c r="S244" i="1"/>
  <c r="N245" i="1"/>
  <c r="T245" i="1"/>
  <c r="I248" i="1"/>
  <c r="Y247" i="1"/>
  <c r="Z247" i="1" s="1"/>
  <c r="X247" i="1" s="1"/>
  <c r="V247" i="1"/>
  <c r="W247" i="1" s="1"/>
  <c r="S245" i="1" l="1"/>
  <c r="N247" i="1"/>
  <c r="T247" i="1"/>
  <c r="I249" i="1"/>
  <c r="Y248" i="1"/>
  <c r="Z248" i="1" s="1"/>
  <c r="V248" i="1"/>
  <c r="W248" i="1" s="1"/>
  <c r="N246" i="1"/>
  <c r="T246" i="1"/>
  <c r="X248" i="1" l="1"/>
  <c r="N248" i="1" s="1"/>
  <c r="S246" i="1"/>
  <c r="S247" i="1"/>
  <c r="I250" i="1"/>
  <c r="T248" i="1" l="1"/>
  <c r="S248" i="1" s="1"/>
  <c r="I251" i="1"/>
  <c r="Y250" i="1"/>
  <c r="Z250" i="1" s="1"/>
  <c r="V250" i="1"/>
  <c r="W250" i="1" s="1"/>
  <c r="I252" i="1" l="1"/>
  <c r="V251" i="1"/>
  <c r="W251" i="1" s="1"/>
  <c r="Y251" i="1"/>
  <c r="Z251" i="1" s="1"/>
  <c r="X250" i="1"/>
  <c r="X251" i="1" l="1"/>
  <c r="N250" i="1"/>
  <c r="T250" i="1"/>
  <c r="I253" i="1"/>
  <c r="Y252" i="1"/>
  <c r="Z252" i="1" s="1"/>
  <c r="X252" i="1" s="1"/>
  <c r="V252" i="1"/>
  <c r="W252" i="1" s="1"/>
  <c r="S250" i="1" l="1"/>
  <c r="N252" i="1"/>
  <c r="T252" i="1"/>
  <c r="I254" i="1"/>
  <c r="Y253" i="1"/>
  <c r="Z253" i="1" s="1"/>
  <c r="X253" i="1" s="1"/>
  <c r="V253" i="1"/>
  <c r="W253" i="1" s="1"/>
  <c r="N251" i="1"/>
  <c r="T251" i="1"/>
  <c r="S251" i="1" l="1"/>
  <c r="S252" i="1"/>
  <c r="N253" i="1"/>
  <c r="T253" i="1"/>
  <c r="I255" i="1"/>
  <c r="Y254" i="1"/>
  <c r="Z254" i="1" s="1"/>
  <c r="X254" i="1" s="1"/>
  <c r="V254" i="1"/>
  <c r="W254" i="1" s="1"/>
  <c r="S253" i="1" l="1"/>
  <c r="N254" i="1"/>
  <c r="T254" i="1"/>
  <c r="I256" i="1"/>
  <c r="S254" i="1" l="1"/>
  <c r="I257" i="1"/>
  <c r="Y256" i="1"/>
  <c r="Z256" i="1" s="1"/>
  <c r="V256" i="1"/>
  <c r="W256" i="1" s="1"/>
  <c r="I258" i="1" l="1"/>
  <c r="V257" i="1"/>
  <c r="W257" i="1" s="1"/>
  <c r="Y257" i="1"/>
  <c r="Z257" i="1" s="1"/>
  <c r="X256" i="1"/>
  <c r="X257" i="1" l="1"/>
  <c r="N256" i="1"/>
  <c r="T256" i="1"/>
  <c r="I259" i="1"/>
  <c r="V258" i="1"/>
  <c r="W258" i="1" s="1"/>
  <c r="Y258" i="1"/>
  <c r="Z258" i="1" s="1"/>
  <c r="S256" i="1" l="1"/>
  <c r="X258" i="1"/>
  <c r="I260" i="1"/>
  <c r="Y259" i="1"/>
  <c r="Z259" i="1" s="1"/>
  <c r="V259" i="1"/>
  <c r="W259" i="1" s="1"/>
  <c r="N257" i="1"/>
  <c r="T257" i="1"/>
  <c r="S257" i="1" l="1"/>
  <c r="I261" i="1"/>
  <c r="Y260" i="1"/>
  <c r="Z260" i="1" s="1"/>
  <c r="V260" i="1"/>
  <c r="W260" i="1" s="1"/>
  <c r="X259" i="1"/>
  <c r="N258" i="1"/>
  <c r="T258" i="1"/>
  <c r="S258" i="1" l="1"/>
  <c r="N259" i="1"/>
  <c r="T259" i="1"/>
  <c r="X260" i="1"/>
  <c r="I262" i="1"/>
  <c r="S259" i="1" l="1"/>
  <c r="I263" i="1"/>
  <c r="V262" i="1"/>
  <c r="W262" i="1" s="1"/>
  <c r="Y262" i="1"/>
  <c r="Z262" i="1" s="1"/>
  <c r="N260" i="1"/>
  <c r="T260" i="1"/>
  <c r="S260" i="1" l="1"/>
  <c r="X262" i="1"/>
  <c r="I264" i="1"/>
  <c r="Y263" i="1"/>
  <c r="Z263" i="1" s="1"/>
  <c r="V263" i="1"/>
  <c r="W263" i="1" s="1"/>
  <c r="I265" i="1" l="1"/>
  <c r="V264" i="1"/>
  <c r="W264" i="1" s="1"/>
  <c r="Y264" i="1"/>
  <c r="Z264" i="1" s="1"/>
  <c r="X263" i="1"/>
  <c r="N262" i="1"/>
  <c r="T262" i="1"/>
  <c r="S262" i="1" l="1"/>
  <c r="X264" i="1"/>
  <c r="N263" i="1"/>
  <c r="T263" i="1"/>
  <c r="I266" i="1"/>
  <c r="V265" i="1"/>
  <c r="W265" i="1" s="1"/>
  <c r="Y265" i="1"/>
  <c r="Z265" i="1" s="1"/>
  <c r="S263" i="1" l="1"/>
  <c r="X265" i="1"/>
  <c r="I267" i="1"/>
  <c r="Y266" i="1"/>
  <c r="Z266" i="1" s="1"/>
  <c r="V266" i="1"/>
  <c r="W266" i="1" s="1"/>
  <c r="N264" i="1"/>
  <c r="T264" i="1"/>
  <c r="S264" i="1" l="1"/>
  <c r="I268" i="1"/>
  <c r="X266" i="1"/>
  <c r="N265" i="1"/>
  <c r="T265" i="1"/>
  <c r="S265" i="1" l="1"/>
  <c r="N266" i="1"/>
  <c r="T266" i="1"/>
  <c r="I269" i="1"/>
  <c r="Y268" i="1"/>
  <c r="Z268" i="1" s="1"/>
  <c r="X268" i="1" s="1"/>
  <c r="V268" i="1"/>
  <c r="W268" i="1" s="1"/>
  <c r="S266" i="1" l="1"/>
  <c r="I270" i="1"/>
  <c r="Y269" i="1"/>
  <c r="Z269" i="1" s="1"/>
  <c r="V269" i="1"/>
  <c r="W269" i="1" s="1"/>
  <c r="N268" i="1"/>
  <c r="T268" i="1"/>
  <c r="S268" i="1" l="1"/>
  <c r="X269" i="1"/>
  <c r="I271" i="1"/>
  <c r="V270" i="1"/>
  <c r="W270" i="1" s="1"/>
  <c r="Y270" i="1"/>
  <c r="Z270" i="1" s="1"/>
  <c r="I272" i="1" l="1"/>
  <c r="V271" i="1"/>
  <c r="W271" i="1" s="1"/>
  <c r="Y271" i="1"/>
  <c r="Z271" i="1" s="1"/>
  <c r="X270" i="1"/>
  <c r="N269" i="1"/>
  <c r="T269" i="1"/>
  <c r="S269" i="1" l="1"/>
  <c r="X271" i="1"/>
  <c r="N270" i="1"/>
  <c r="T270" i="1"/>
  <c r="I273" i="1"/>
  <c r="Y272" i="1"/>
  <c r="Z272" i="1" s="1"/>
  <c r="X272" i="1" s="1"/>
  <c r="V272" i="1"/>
  <c r="W272" i="1" s="1"/>
  <c r="S270" i="1" l="1"/>
  <c r="N272" i="1"/>
  <c r="T272" i="1"/>
  <c r="I274" i="1"/>
  <c r="N271" i="1"/>
  <c r="T271" i="1"/>
  <c r="S272" i="1" l="1"/>
  <c r="S271" i="1"/>
  <c r="I275" i="1"/>
  <c r="Y274" i="1"/>
  <c r="Z274" i="1" s="1"/>
  <c r="V274" i="1"/>
  <c r="W274" i="1" s="1"/>
  <c r="I276" i="1" l="1"/>
  <c r="V275" i="1"/>
  <c r="W275" i="1" s="1"/>
  <c r="Y275" i="1"/>
  <c r="Z275" i="1" s="1"/>
  <c r="X274" i="1"/>
  <c r="X275" i="1" l="1"/>
  <c r="N274" i="1"/>
  <c r="T274" i="1"/>
  <c r="I277" i="1"/>
  <c r="V276" i="1"/>
  <c r="W276" i="1" s="1"/>
  <c r="Y276" i="1"/>
  <c r="Z276" i="1" s="1"/>
  <c r="S274" i="1" l="1"/>
  <c r="X276" i="1"/>
  <c r="I278" i="1"/>
  <c r="Y277" i="1"/>
  <c r="Z277" i="1" s="1"/>
  <c r="V277" i="1"/>
  <c r="W277" i="1" s="1"/>
  <c r="N275" i="1"/>
  <c r="T275" i="1"/>
  <c r="S275" i="1" l="1"/>
  <c r="I279" i="1"/>
  <c r="Y278" i="1"/>
  <c r="Z278" i="1" s="1"/>
  <c r="V278" i="1"/>
  <c r="W278" i="1" s="1"/>
  <c r="X277" i="1"/>
  <c r="N276" i="1"/>
  <c r="T276" i="1"/>
  <c r="S276" i="1" l="1"/>
  <c r="N277" i="1"/>
  <c r="T277" i="1"/>
  <c r="X278" i="1"/>
  <c r="I280" i="1"/>
  <c r="S277" i="1" l="1"/>
  <c r="I281" i="1"/>
  <c r="V280" i="1"/>
  <c r="W280" i="1" s="1"/>
  <c r="Y280" i="1"/>
  <c r="Z280" i="1" s="1"/>
  <c r="N278" i="1"/>
  <c r="T278" i="1"/>
  <c r="S278" i="1" l="1"/>
  <c r="X280" i="1"/>
  <c r="I282" i="1"/>
  <c r="Y281" i="1"/>
  <c r="Z281" i="1" s="1"/>
  <c r="V281" i="1"/>
  <c r="W281" i="1" s="1"/>
  <c r="I283" i="1" l="1"/>
  <c r="Y282" i="1"/>
  <c r="Z282" i="1" s="1"/>
  <c r="V282" i="1"/>
  <c r="W282" i="1" s="1"/>
  <c r="X281" i="1"/>
  <c r="N280" i="1"/>
  <c r="T280" i="1"/>
  <c r="S280" i="1" l="1"/>
  <c r="N281" i="1"/>
  <c r="T281" i="1"/>
  <c r="X282" i="1"/>
  <c r="I284" i="1"/>
  <c r="V283" i="1"/>
  <c r="W283" i="1" s="1"/>
  <c r="Y283" i="1"/>
  <c r="Z283" i="1" s="1"/>
  <c r="S281" i="1" l="1"/>
  <c r="I285" i="1"/>
  <c r="V284" i="1"/>
  <c r="W284" i="1" s="1"/>
  <c r="Y284" i="1"/>
  <c r="Z284" i="1" s="1"/>
  <c r="X283" i="1"/>
  <c r="N282" i="1"/>
  <c r="T282" i="1"/>
  <c r="S282" i="1" l="1"/>
  <c r="X284" i="1"/>
  <c r="N283" i="1"/>
  <c r="T283" i="1"/>
  <c r="I286" i="1"/>
  <c r="S283" i="1" l="1"/>
  <c r="I287" i="1"/>
  <c r="Y286" i="1"/>
  <c r="Z286" i="1" s="1"/>
  <c r="V286" i="1"/>
  <c r="W286" i="1" s="1"/>
  <c r="N284" i="1"/>
  <c r="T284" i="1"/>
  <c r="S284" i="1" l="1"/>
  <c r="X286" i="1"/>
  <c r="I288" i="1"/>
  <c r="Y287" i="1"/>
  <c r="Z287" i="1" s="1"/>
  <c r="V287" i="1"/>
  <c r="W287" i="1" s="1"/>
  <c r="I289" i="1" l="1"/>
  <c r="Y288" i="1"/>
  <c r="Z288" i="1" s="1"/>
  <c r="V288" i="1"/>
  <c r="W288" i="1" s="1"/>
  <c r="X287" i="1"/>
  <c r="N286" i="1"/>
  <c r="T286" i="1"/>
  <c r="S286" i="1" l="1"/>
  <c r="N287" i="1"/>
  <c r="T287" i="1"/>
  <c r="X288" i="1"/>
  <c r="I290" i="1"/>
  <c r="V289" i="1"/>
  <c r="W289" i="1" s="1"/>
  <c r="Y289" i="1"/>
  <c r="Z289" i="1" s="1"/>
  <c r="S287" i="1" l="1"/>
  <c r="I291" i="1"/>
  <c r="V290" i="1"/>
  <c r="W290" i="1" s="1"/>
  <c r="Y290" i="1"/>
  <c r="Z290" i="1" s="1"/>
  <c r="X289" i="1"/>
  <c r="N288" i="1"/>
  <c r="T288" i="1"/>
  <c r="S288" i="1" l="1"/>
  <c r="N289" i="1"/>
  <c r="T289" i="1"/>
  <c r="X290" i="1"/>
  <c r="I292" i="1"/>
  <c r="S289" i="1" l="1"/>
  <c r="I293" i="1"/>
  <c r="V292" i="1"/>
  <c r="W292" i="1" s="1"/>
  <c r="Y292" i="1"/>
  <c r="Z292" i="1" s="1"/>
  <c r="N290" i="1"/>
  <c r="T290" i="1"/>
  <c r="X292" i="1" l="1"/>
  <c r="S290" i="1"/>
  <c r="I294" i="1"/>
  <c r="V293" i="1"/>
  <c r="W293" i="1" s="1"/>
  <c r="Y293" i="1"/>
  <c r="Z293" i="1" s="1"/>
  <c r="X293" i="1" l="1"/>
  <c r="I295" i="1"/>
  <c r="V294" i="1"/>
  <c r="W294" i="1" s="1"/>
  <c r="Y294" i="1"/>
  <c r="Z294" i="1" s="1"/>
  <c r="N292" i="1"/>
  <c r="T292" i="1"/>
  <c r="S292" i="1" l="1"/>
  <c r="I296" i="1"/>
  <c r="V295" i="1"/>
  <c r="W295" i="1" s="1"/>
  <c r="Y295" i="1"/>
  <c r="Z295" i="1" s="1"/>
  <c r="X294" i="1"/>
  <c r="N293" i="1"/>
  <c r="T293" i="1"/>
  <c r="S293" i="1" l="1"/>
  <c r="X295" i="1"/>
  <c r="N294" i="1"/>
  <c r="T294" i="1"/>
  <c r="I297" i="1"/>
  <c r="Y296" i="1"/>
  <c r="Z296" i="1" s="1"/>
  <c r="X296" i="1" s="1"/>
  <c r="V296" i="1"/>
  <c r="W296" i="1" s="1"/>
  <c r="S294" i="1" l="1"/>
  <c r="N296" i="1"/>
  <c r="T296" i="1"/>
  <c r="I298" i="1"/>
  <c r="N295" i="1"/>
  <c r="T295" i="1"/>
  <c r="S295" i="1" l="1"/>
  <c r="S296" i="1"/>
  <c r="I299" i="1"/>
  <c r="V298" i="1"/>
  <c r="W298" i="1" s="1"/>
  <c r="Y298" i="1"/>
  <c r="Z298" i="1" s="1"/>
  <c r="I300" i="1" l="1"/>
  <c r="Y299" i="1"/>
  <c r="Z299" i="1" s="1"/>
  <c r="V299" i="1"/>
  <c r="W299" i="1" s="1"/>
  <c r="X298" i="1"/>
  <c r="N298" i="1" l="1"/>
  <c r="T298" i="1"/>
  <c r="X299" i="1"/>
  <c r="I301" i="1"/>
  <c r="Y300" i="1"/>
  <c r="Z300" i="1" s="1"/>
  <c r="V300" i="1"/>
  <c r="W300" i="1" s="1"/>
  <c r="S298" i="1" l="1"/>
  <c r="I302" i="1"/>
  <c r="V301" i="1"/>
  <c r="W301" i="1" s="1"/>
  <c r="Y301" i="1"/>
  <c r="Z301" i="1" s="1"/>
  <c r="X300" i="1"/>
  <c r="N299" i="1"/>
  <c r="T299" i="1"/>
  <c r="S299" i="1" l="1"/>
  <c r="X301" i="1"/>
  <c r="N300" i="1"/>
  <c r="T300" i="1"/>
  <c r="I303" i="1"/>
  <c r="V302" i="1"/>
  <c r="W302" i="1" s="1"/>
  <c r="Y302" i="1"/>
  <c r="Z302" i="1" s="1"/>
  <c r="S300" i="1" l="1"/>
  <c r="X302" i="1"/>
  <c r="I304" i="1"/>
  <c r="N301" i="1"/>
  <c r="T301" i="1"/>
  <c r="S301" i="1" l="1"/>
  <c r="I305" i="1"/>
  <c r="Y304" i="1"/>
  <c r="Z304" i="1" s="1"/>
  <c r="V304" i="1"/>
  <c r="W304" i="1" s="1"/>
  <c r="N302" i="1"/>
  <c r="T302" i="1"/>
  <c r="S302" i="1" l="1"/>
  <c r="I306" i="1"/>
  <c r="V305" i="1"/>
  <c r="W305" i="1" s="1"/>
  <c r="Y305" i="1"/>
  <c r="Z305" i="1" s="1"/>
  <c r="X304" i="1"/>
  <c r="X305" i="1" l="1"/>
  <c r="N304" i="1"/>
  <c r="T304" i="1"/>
  <c r="I307" i="1"/>
  <c r="Y306" i="1"/>
  <c r="Z306" i="1" s="1"/>
  <c r="V306" i="1"/>
  <c r="W306" i="1" s="1"/>
  <c r="S304" i="1" l="1"/>
  <c r="X306" i="1"/>
  <c r="N306" i="1" s="1"/>
  <c r="I308" i="1"/>
  <c r="Y307" i="1"/>
  <c r="Z307" i="1" s="1"/>
  <c r="V307" i="1"/>
  <c r="W307" i="1" s="1"/>
  <c r="N305" i="1"/>
  <c r="T305" i="1"/>
  <c r="S305" i="1" l="1"/>
  <c r="X307" i="1"/>
  <c r="T307" i="1" s="1"/>
  <c r="T306" i="1"/>
  <c r="S306" i="1" s="1"/>
  <c r="I309" i="1"/>
  <c r="Y308" i="1"/>
  <c r="Z308" i="1" s="1"/>
  <c r="V308" i="1"/>
  <c r="W308" i="1" s="1"/>
  <c r="N307" i="1" l="1"/>
  <c r="S307" i="1" s="1"/>
  <c r="X308" i="1"/>
  <c r="N308" i="1" s="1"/>
  <c r="I310" i="1"/>
  <c r="T308" i="1" l="1"/>
  <c r="S308" i="1" s="1"/>
  <c r="I311" i="1"/>
  <c r="Y310" i="1"/>
  <c r="Z310" i="1" s="1"/>
  <c r="V310" i="1"/>
  <c r="W310" i="1" s="1"/>
  <c r="I312" i="1" l="1"/>
  <c r="Y311" i="1"/>
  <c r="Z311" i="1" s="1"/>
  <c r="V311" i="1"/>
  <c r="W311" i="1" s="1"/>
  <c r="X310" i="1"/>
  <c r="N310" i="1" l="1"/>
  <c r="T310" i="1"/>
  <c r="X311" i="1"/>
  <c r="I313" i="1"/>
  <c r="Y312" i="1"/>
  <c r="Z312" i="1" s="1"/>
  <c r="V312" i="1"/>
  <c r="W312" i="1" s="1"/>
  <c r="S310" i="1" l="1"/>
  <c r="I314" i="1"/>
  <c r="V313" i="1"/>
  <c r="W313" i="1" s="1"/>
  <c r="Y313" i="1"/>
  <c r="Z313" i="1" s="1"/>
  <c r="X312" i="1"/>
  <c r="N311" i="1"/>
  <c r="T311" i="1"/>
  <c r="S311" i="1" l="1"/>
  <c r="X313" i="1"/>
  <c r="N312" i="1"/>
  <c r="T312" i="1"/>
  <c r="I315" i="1"/>
  <c r="V314" i="1"/>
  <c r="W314" i="1" s="1"/>
  <c r="Y314" i="1"/>
  <c r="Z314" i="1" s="1"/>
  <c r="S312" i="1" l="1"/>
  <c r="X314" i="1"/>
  <c r="I316" i="1"/>
  <c r="N313" i="1"/>
  <c r="T313" i="1"/>
  <c r="S313" i="1" l="1"/>
  <c r="I317" i="1"/>
  <c r="Y316" i="1"/>
  <c r="Z316" i="1" s="1"/>
  <c r="V316" i="1"/>
  <c r="W316" i="1" s="1"/>
  <c r="N314" i="1"/>
  <c r="T314" i="1"/>
  <c r="S314" i="1" l="1"/>
  <c r="I318" i="1"/>
  <c r="V317" i="1"/>
  <c r="W317" i="1" s="1"/>
  <c r="Y317" i="1"/>
  <c r="Z317" i="1" s="1"/>
  <c r="X316" i="1"/>
  <c r="X317" i="1" l="1"/>
  <c r="N316" i="1"/>
  <c r="T316" i="1"/>
  <c r="I319" i="1"/>
  <c r="V318" i="1"/>
  <c r="W318" i="1" s="1"/>
  <c r="Y318" i="1"/>
  <c r="Z318" i="1" s="1"/>
  <c r="S316" i="1" l="1"/>
  <c r="X318" i="1"/>
  <c r="I320" i="1"/>
  <c r="Y319" i="1"/>
  <c r="Z319" i="1" s="1"/>
  <c r="V319" i="1"/>
  <c r="W319" i="1" s="1"/>
  <c r="N317" i="1"/>
  <c r="T317" i="1"/>
  <c r="S317" i="1" l="1"/>
  <c r="I321" i="1"/>
  <c r="Y320" i="1"/>
  <c r="Z320" i="1" s="1"/>
  <c r="V320" i="1"/>
  <c r="W320" i="1" s="1"/>
  <c r="X319" i="1"/>
  <c r="N318" i="1"/>
  <c r="T318" i="1"/>
  <c r="S318" i="1" l="1"/>
  <c r="N319" i="1"/>
  <c r="T319" i="1"/>
  <c r="X320" i="1"/>
  <c r="I322" i="1"/>
  <c r="S319" i="1" l="1"/>
  <c r="I323" i="1"/>
  <c r="V322" i="1"/>
  <c r="W322" i="1" s="1"/>
  <c r="Y322" i="1"/>
  <c r="Z322" i="1" s="1"/>
  <c r="N320" i="1"/>
  <c r="T320" i="1"/>
  <c r="S320" i="1" l="1"/>
  <c r="X322" i="1"/>
  <c r="I324" i="1"/>
  <c r="V323" i="1"/>
  <c r="W323" i="1" s="1"/>
  <c r="Y323" i="1"/>
  <c r="Z323" i="1" s="1"/>
  <c r="I325" i="1" l="1"/>
  <c r="Y324" i="1"/>
  <c r="Z324" i="1" s="1"/>
  <c r="V324" i="1"/>
  <c r="W324" i="1" s="1"/>
  <c r="X323" i="1"/>
  <c r="N322" i="1"/>
  <c r="T322" i="1"/>
  <c r="S322" i="1" l="1"/>
  <c r="N323" i="1"/>
  <c r="T323" i="1"/>
  <c r="X324" i="1"/>
  <c r="I326" i="1"/>
  <c r="Y325" i="1"/>
  <c r="Z325" i="1" s="1"/>
  <c r="V325" i="1"/>
  <c r="W325" i="1" s="1"/>
  <c r="S323" i="1" l="1"/>
  <c r="I327" i="1"/>
  <c r="V326" i="1"/>
  <c r="W326" i="1" s="1"/>
  <c r="Y326" i="1"/>
  <c r="Z326" i="1" s="1"/>
  <c r="X325" i="1"/>
  <c r="N324" i="1"/>
  <c r="T324" i="1"/>
  <c r="S324" i="1" l="1"/>
  <c r="X326" i="1"/>
  <c r="N325" i="1"/>
  <c r="T325" i="1"/>
  <c r="I328" i="1"/>
  <c r="S325" i="1" l="1"/>
  <c r="I329" i="1"/>
  <c r="Y328" i="1"/>
  <c r="Z328" i="1" s="1"/>
  <c r="V328" i="1"/>
  <c r="W328" i="1" s="1"/>
  <c r="N326" i="1"/>
  <c r="T326" i="1"/>
  <c r="S326" i="1" l="1"/>
  <c r="X328" i="1"/>
  <c r="I330" i="1"/>
  <c r="Y329" i="1"/>
  <c r="Z329" i="1" s="1"/>
  <c r="V329" i="1"/>
  <c r="W329" i="1" s="1"/>
  <c r="I331" i="1" l="1"/>
  <c r="V330" i="1"/>
  <c r="W330" i="1" s="1"/>
  <c r="Y330" i="1"/>
  <c r="Z330" i="1" s="1"/>
  <c r="X329" i="1"/>
  <c r="N328" i="1"/>
  <c r="T328" i="1"/>
  <c r="S328" i="1" l="1"/>
  <c r="X330" i="1"/>
  <c r="N329" i="1"/>
  <c r="T329" i="1"/>
  <c r="I332" i="1"/>
  <c r="V331" i="1"/>
  <c r="W331" i="1" s="1"/>
  <c r="Y331" i="1"/>
  <c r="Z331" i="1" s="1"/>
  <c r="S329" i="1" l="1"/>
  <c r="X331" i="1"/>
  <c r="I333" i="1"/>
  <c r="V332" i="1"/>
  <c r="W332" i="1" s="1"/>
  <c r="Y332" i="1"/>
  <c r="Z332" i="1" s="1"/>
  <c r="N330" i="1"/>
  <c r="T330" i="1"/>
  <c r="S330" i="1" l="1"/>
  <c r="I334" i="1"/>
  <c r="X332" i="1"/>
  <c r="N331" i="1"/>
  <c r="T331" i="1"/>
  <c r="S331" i="1" l="1"/>
  <c r="N332" i="1"/>
  <c r="T332" i="1"/>
  <c r="I335" i="1"/>
  <c r="V334" i="1"/>
  <c r="W334" i="1" s="1"/>
  <c r="Y334" i="1"/>
  <c r="Z334" i="1" s="1"/>
  <c r="S332" i="1" l="1"/>
  <c r="X334" i="1"/>
  <c r="I336" i="1"/>
  <c r="Y335" i="1"/>
  <c r="Z335" i="1" s="1"/>
  <c r="V335" i="1"/>
  <c r="W335" i="1" s="1"/>
  <c r="I337" i="1" l="1"/>
  <c r="Y336" i="1"/>
  <c r="Z336" i="1" s="1"/>
  <c r="V336" i="1"/>
  <c r="W336" i="1" s="1"/>
  <c r="X335" i="1"/>
  <c r="N334" i="1"/>
  <c r="T334" i="1"/>
  <c r="S334" i="1" l="1"/>
  <c r="N335" i="1"/>
  <c r="T335" i="1"/>
  <c r="X336" i="1"/>
  <c r="I338" i="1"/>
  <c r="Y337" i="1"/>
  <c r="Z337" i="1" s="1"/>
  <c r="V337" i="1"/>
  <c r="W337" i="1" s="1"/>
  <c r="S335" i="1" l="1"/>
  <c r="I339" i="1"/>
  <c r="V338" i="1"/>
  <c r="W338" i="1" s="1"/>
  <c r="Y338" i="1"/>
  <c r="Z338" i="1" s="1"/>
  <c r="X337" i="1"/>
  <c r="N336" i="1"/>
  <c r="T336" i="1"/>
  <c r="S336" i="1" l="1"/>
  <c r="X338" i="1"/>
  <c r="N337" i="1"/>
  <c r="T337" i="1"/>
  <c r="I340" i="1"/>
  <c r="S337" i="1" l="1"/>
  <c r="I341" i="1"/>
  <c r="Y340" i="1"/>
  <c r="Z340" i="1" s="1"/>
  <c r="V340" i="1"/>
  <c r="W340" i="1" s="1"/>
  <c r="N338" i="1"/>
  <c r="T338" i="1"/>
  <c r="S338" i="1" l="1"/>
  <c r="X340" i="1"/>
  <c r="I342" i="1"/>
  <c r="Y341" i="1"/>
  <c r="Z341" i="1" s="1"/>
  <c r="V341" i="1"/>
  <c r="W341" i="1" s="1"/>
  <c r="I343" i="1" l="1"/>
  <c r="Y342" i="1"/>
  <c r="Z342" i="1" s="1"/>
  <c r="V342" i="1"/>
  <c r="W342" i="1" s="1"/>
  <c r="X341" i="1"/>
  <c r="N340" i="1"/>
  <c r="T340" i="1"/>
  <c r="S340" i="1" l="1"/>
  <c r="N341" i="1"/>
  <c r="T341" i="1"/>
  <c r="X342" i="1"/>
  <c r="I344" i="1"/>
  <c r="Y343" i="1"/>
  <c r="Z343" i="1" s="1"/>
  <c r="V343" i="1"/>
  <c r="W343" i="1" s="1"/>
  <c r="S341" i="1" l="1"/>
  <c r="I345" i="1"/>
  <c r="Y344" i="1"/>
  <c r="Z344" i="1" s="1"/>
  <c r="V344" i="1"/>
  <c r="W344" i="1" s="1"/>
  <c r="X343" i="1"/>
  <c r="N342" i="1"/>
  <c r="T342" i="1"/>
  <c r="S342" i="1" l="1"/>
  <c r="N343" i="1"/>
  <c r="T343" i="1"/>
  <c r="X344" i="1"/>
  <c r="I346" i="1"/>
  <c r="S343" i="1" l="1"/>
  <c r="I347" i="1"/>
  <c r="V346" i="1"/>
  <c r="W346" i="1" s="1"/>
  <c r="Y346" i="1"/>
  <c r="Z346" i="1" s="1"/>
  <c r="N344" i="1"/>
  <c r="T344" i="1"/>
  <c r="S344" i="1" l="1"/>
  <c r="X346" i="1"/>
  <c r="I348" i="1"/>
  <c r="V347" i="1"/>
  <c r="W347" i="1" s="1"/>
  <c r="Y347" i="1"/>
  <c r="Z347" i="1" s="1"/>
  <c r="I349" i="1" l="1"/>
  <c r="V348" i="1"/>
  <c r="W348" i="1" s="1"/>
  <c r="Y348" i="1"/>
  <c r="Z348" i="1" s="1"/>
  <c r="X347" i="1"/>
  <c r="N346" i="1"/>
  <c r="T346" i="1"/>
  <c r="S346" i="1" l="1"/>
  <c r="X348" i="1"/>
  <c r="N347" i="1"/>
  <c r="T347" i="1"/>
  <c r="I350" i="1"/>
  <c r="Y349" i="1"/>
  <c r="Z349" i="1" s="1"/>
  <c r="X349" i="1" s="1"/>
  <c r="V349" i="1"/>
  <c r="W349" i="1" s="1"/>
  <c r="S347" i="1" l="1"/>
  <c r="N349" i="1"/>
  <c r="T349" i="1"/>
  <c r="I351" i="1"/>
  <c r="V350" i="1"/>
  <c r="W350" i="1" s="1"/>
  <c r="Y350" i="1"/>
  <c r="Z350" i="1" s="1"/>
  <c r="N348" i="1"/>
  <c r="T348" i="1"/>
  <c r="S348" i="1" l="1"/>
  <c r="S349" i="1"/>
  <c r="X350" i="1"/>
  <c r="I352" i="1"/>
  <c r="I353" i="1" l="1"/>
  <c r="Y352" i="1"/>
  <c r="Z352" i="1" s="1"/>
  <c r="V352" i="1"/>
  <c r="W352" i="1" s="1"/>
  <c r="N350" i="1"/>
  <c r="T350" i="1"/>
  <c r="I354" i="1" l="1"/>
  <c r="Y353" i="1"/>
  <c r="Z353" i="1" s="1"/>
  <c r="V353" i="1"/>
  <c r="W353" i="1" s="1"/>
  <c r="S350" i="1"/>
  <c r="X352" i="1"/>
  <c r="N352" i="1" l="1"/>
  <c r="T352" i="1"/>
  <c r="X353" i="1"/>
  <c r="I355" i="1"/>
  <c r="Y354" i="1"/>
  <c r="Z354" i="1" s="1"/>
  <c r="V354" i="1"/>
  <c r="W354" i="1" s="1"/>
  <c r="S352" i="1" l="1"/>
  <c r="I356" i="1"/>
  <c r="V355" i="1"/>
  <c r="W355" i="1" s="1"/>
  <c r="Y355" i="1"/>
  <c r="Z355" i="1" s="1"/>
  <c r="X354" i="1"/>
  <c r="N353" i="1"/>
  <c r="T353" i="1"/>
  <c r="S353" i="1" l="1"/>
  <c r="X355" i="1"/>
  <c r="N354" i="1"/>
  <c r="T354" i="1"/>
  <c r="I357" i="1"/>
  <c r="Y356" i="1"/>
  <c r="Z356" i="1" s="1"/>
  <c r="X356" i="1" s="1"/>
  <c r="V356" i="1"/>
  <c r="W356" i="1" s="1"/>
  <c r="S354" i="1" l="1"/>
  <c r="N356" i="1"/>
  <c r="T356" i="1"/>
  <c r="I358" i="1"/>
  <c r="N355" i="1"/>
  <c r="T355" i="1"/>
  <c r="S355" i="1" l="1"/>
  <c r="S356" i="1"/>
  <c r="I359" i="1"/>
  <c r="Y358" i="1"/>
  <c r="Z358" i="1" s="1"/>
  <c r="V358" i="1"/>
  <c r="W358" i="1" s="1"/>
  <c r="I360" i="1" l="1"/>
  <c r="V359" i="1"/>
  <c r="W359" i="1" s="1"/>
  <c r="Y359" i="1"/>
  <c r="Z359" i="1" s="1"/>
  <c r="X358" i="1"/>
  <c r="X359" i="1" l="1"/>
  <c r="N358" i="1"/>
  <c r="T358" i="1"/>
  <c r="I361" i="1"/>
  <c r="Y360" i="1"/>
  <c r="Z360" i="1" s="1"/>
  <c r="X360" i="1" s="1"/>
  <c r="V360" i="1"/>
  <c r="W360" i="1" s="1"/>
  <c r="S358" i="1" l="1"/>
  <c r="N360" i="1"/>
  <c r="T360" i="1"/>
  <c r="I362" i="1"/>
  <c r="Y361" i="1"/>
  <c r="Z361" i="1" s="1"/>
  <c r="X361" i="1" s="1"/>
  <c r="V361" i="1"/>
  <c r="W361" i="1" s="1"/>
  <c r="N359" i="1"/>
  <c r="T359" i="1"/>
  <c r="S359" i="1" l="1"/>
  <c r="S360" i="1"/>
  <c r="N361" i="1"/>
  <c r="T361" i="1"/>
  <c r="I363" i="1"/>
  <c r="Y362" i="1"/>
  <c r="Z362" i="1" s="1"/>
  <c r="X362" i="1" s="1"/>
  <c r="V362" i="1"/>
  <c r="W362" i="1" s="1"/>
  <c r="S361" i="1" l="1"/>
  <c r="N362" i="1"/>
  <c r="T362" i="1"/>
  <c r="I364" i="1"/>
  <c r="S362" i="1" l="1"/>
  <c r="I365" i="1"/>
  <c r="Y364" i="1"/>
  <c r="Z364" i="1" s="1"/>
  <c r="V364" i="1"/>
  <c r="W364" i="1" s="1"/>
  <c r="I366" i="1" l="1"/>
  <c r="Y365" i="1"/>
  <c r="Z365" i="1" s="1"/>
  <c r="V365" i="1"/>
  <c r="W365" i="1" s="1"/>
  <c r="X364" i="1"/>
  <c r="N364" i="1" l="1"/>
  <c r="T364" i="1"/>
  <c r="X365" i="1"/>
  <c r="I367" i="1"/>
  <c r="Y366" i="1"/>
  <c r="Z366" i="1" s="1"/>
  <c r="V366" i="1"/>
  <c r="W366" i="1" s="1"/>
  <c r="S364" i="1" l="1"/>
  <c r="I368" i="1"/>
  <c r="V367" i="1"/>
  <c r="W367" i="1" s="1"/>
  <c r="Y367" i="1"/>
  <c r="Z367" i="1" s="1"/>
  <c r="X366" i="1"/>
  <c r="N365" i="1"/>
  <c r="T365" i="1"/>
  <c r="S365" i="1" l="1"/>
  <c r="X367" i="1"/>
  <c r="N366" i="1"/>
  <c r="T366" i="1"/>
  <c r="I369" i="1"/>
  <c r="Y368" i="1"/>
  <c r="Z368" i="1" s="1"/>
  <c r="X368" i="1" s="1"/>
  <c r="V368" i="1"/>
  <c r="W368" i="1" s="1"/>
  <c r="S366" i="1" l="1"/>
  <c r="N368" i="1"/>
  <c r="T368" i="1"/>
  <c r="I370" i="1"/>
  <c r="N367" i="1"/>
  <c r="T367" i="1"/>
  <c r="S367" i="1" l="1"/>
  <c r="S368" i="1"/>
  <c r="I371" i="1"/>
  <c r="Y370" i="1"/>
  <c r="Z370" i="1" s="1"/>
  <c r="V370" i="1"/>
  <c r="W370" i="1" s="1"/>
  <c r="I372" i="1" l="1"/>
  <c r="Y371" i="1"/>
  <c r="Z371" i="1" s="1"/>
  <c r="V371" i="1"/>
  <c r="W371" i="1" s="1"/>
  <c r="X370" i="1"/>
  <c r="N370" i="1" l="1"/>
  <c r="T370" i="1"/>
  <c r="X371" i="1"/>
  <c r="I373" i="1"/>
  <c r="V372" i="1"/>
  <c r="W372" i="1" s="1"/>
  <c r="Y372" i="1"/>
  <c r="Z372" i="1" s="1"/>
  <c r="S370" i="1" l="1"/>
  <c r="I374" i="1"/>
  <c r="V373" i="1"/>
  <c r="W373" i="1" s="1"/>
  <c r="Y373" i="1"/>
  <c r="Z373" i="1" s="1"/>
  <c r="X372" i="1"/>
  <c r="N371" i="1"/>
  <c r="T371" i="1"/>
  <c r="S371" i="1" l="1"/>
  <c r="X373" i="1"/>
  <c r="N372" i="1"/>
  <c r="T372" i="1"/>
  <c r="I375" i="1"/>
  <c r="Y374" i="1"/>
  <c r="Z374" i="1" s="1"/>
  <c r="X374" i="1" s="1"/>
  <c r="V374" i="1"/>
  <c r="W374" i="1" s="1"/>
  <c r="S372" i="1" l="1"/>
  <c r="N374" i="1"/>
  <c r="T374" i="1"/>
  <c r="I376" i="1"/>
  <c r="N373" i="1"/>
  <c r="T373" i="1"/>
  <c r="S374" i="1" l="1"/>
  <c r="S373" i="1"/>
  <c r="I377" i="1"/>
  <c r="Y376" i="1"/>
  <c r="Z376" i="1" s="1"/>
  <c r="V376" i="1"/>
  <c r="W376" i="1" s="1"/>
  <c r="I378" i="1" l="1"/>
  <c r="Y377" i="1"/>
  <c r="Z377" i="1" s="1"/>
  <c r="V377" i="1"/>
  <c r="W377" i="1" s="1"/>
  <c r="X376" i="1"/>
  <c r="N376" i="1" l="1"/>
  <c r="T376" i="1"/>
  <c r="X377" i="1"/>
  <c r="I379" i="1"/>
  <c r="V378" i="1"/>
  <c r="W378" i="1" s="1"/>
  <c r="Y378" i="1"/>
  <c r="Z378" i="1" s="1"/>
  <c r="S376" i="1" l="1"/>
  <c r="I380" i="1"/>
  <c r="Y379" i="1"/>
  <c r="Z379" i="1" s="1"/>
  <c r="V379" i="1"/>
  <c r="W379" i="1" s="1"/>
  <c r="X378" i="1"/>
  <c r="N377" i="1"/>
  <c r="T377" i="1"/>
  <c r="S377" i="1" l="1"/>
  <c r="N378" i="1"/>
  <c r="T378" i="1"/>
  <c r="X379" i="1"/>
  <c r="I381" i="1"/>
  <c r="Y380" i="1"/>
  <c r="Z380" i="1" s="1"/>
  <c r="V380" i="1"/>
  <c r="W380" i="1" s="1"/>
  <c r="S378" i="1" l="1"/>
  <c r="I382" i="1"/>
  <c r="X380" i="1"/>
  <c r="N379" i="1"/>
  <c r="T379" i="1"/>
  <c r="S379" i="1" l="1"/>
  <c r="N380" i="1"/>
  <c r="T380" i="1"/>
  <c r="I383" i="1"/>
  <c r="Y382" i="1"/>
  <c r="Z382" i="1" s="1"/>
  <c r="V382" i="1"/>
  <c r="W382" i="1" s="1"/>
  <c r="X382" i="1" l="1"/>
  <c r="T382" i="1" s="1"/>
  <c r="S380" i="1"/>
  <c r="I384" i="1"/>
  <c r="V383" i="1"/>
  <c r="W383" i="1" s="1"/>
  <c r="Y383" i="1"/>
  <c r="Z383" i="1" s="1"/>
  <c r="N382" i="1" l="1"/>
  <c r="S382" i="1" s="1"/>
  <c r="X383" i="1"/>
  <c r="I385" i="1"/>
  <c r="V384" i="1"/>
  <c r="W384" i="1" s="1"/>
  <c r="Y384" i="1"/>
  <c r="Z384" i="1" s="1"/>
  <c r="I386" i="1" l="1"/>
  <c r="Y385" i="1"/>
  <c r="Z385" i="1" s="1"/>
  <c r="V385" i="1"/>
  <c r="W385" i="1" s="1"/>
  <c r="X384" i="1"/>
  <c r="N383" i="1"/>
  <c r="T383" i="1"/>
  <c r="S383" i="1" l="1"/>
  <c r="N384" i="1"/>
  <c r="T384" i="1"/>
  <c r="X385" i="1"/>
  <c r="I387" i="1"/>
  <c r="Y386" i="1"/>
  <c r="Z386" i="1" s="1"/>
  <c r="V386" i="1"/>
  <c r="W386" i="1" s="1"/>
  <c r="S384" i="1" l="1"/>
  <c r="I388" i="1"/>
  <c r="X386" i="1"/>
  <c r="N385" i="1"/>
  <c r="T385" i="1"/>
  <c r="S385" i="1" l="1"/>
  <c r="N386" i="1"/>
  <c r="T386" i="1"/>
  <c r="I389" i="1"/>
  <c r="V388" i="1"/>
  <c r="W388" i="1" s="1"/>
  <c r="Y388" i="1"/>
  <c r="Z388" i="1" s="1"/>
  <c r="S386" i="1" l="1"/>
  <c r="X388" i="1"/>
  <c r="I390" i="1"/>
  <c r="Y389" i="1"/>
  <c r="Z389" i="1" s="1"/>
  <c r="V389" i="1"/>
  <c r="W389" i="1" s="1"/>
  <c r="I391" i="1" l="1"/>
  <c r="Y390" i="1"/>
  <c r="Z390" i="1" s="1"/>
  <c r="V390" i="1"/>
  <c r="W390" i="1" s="1"/>
  <c r="X389" i="1"/>
  <c r="N388" i="1"/>
  <c r="T388" i="1"/>
  <c r="S388" i="1" l="1"/>
  <c r="N389" i="1"/>
  <c r="T389" i="1"/>
  <c r="X390" i="1"/>
  <c r="I392" i="1"/>
  <c r="Y391" i="1"/>
  <c r="Z391" i="1" s="1"/>
  <c r="V391" i="1"/>
  <c r="W391" i="1" s="1"/>
  <c r="S389" i="1" l="1"/>
  <c r="I393" i="1"/>
  <c r="Y392" i="1"/>
  <c r="Z392" i="1" s="1"/>
  <c r="V392" i="1"/>
  <c r="W392" i="1" s="1"/>
  <c r="X391" i="1"/>
  <c r="N390" i="1"/>
  <c r="T390" i="1"/>
  <c r="S390" i="1" l="1"/>
  <c r="N391" i="1"/>
  <c r="T391" i="1"/>
  <c r="X392" i="1"/>
  <c r="I394" i="1"/>
  <c r="S391" i="1" l="1"/>
  <c r="I395" i="1"/>
  <c r="Y394" i="1"/>
  <c r="Z394" i="1" s="1"/>
  <c r="V394" i="1"/>
  <c r="W394" i="1" s="1"/>
  <c r="N392" i="1"/>
  <c r="T392" i="1"/>
  <c r="S392" i="1" l="1"/>
  <c r="X394" i="1"/>
  <c r="I396" i="1"/>
  <c r="Y395" i="1"/>
  <c r="Z395" i="1" s="1"/>
  <c r="V395" i="1"/>
  <c r="W395" i="1" s="1"/>
  <c r="I397" i="1" l="1"/>
  <c r="Y396" i="1"/>
  <c r="Z396" i="1" s="1"/>
  <c r="V396" i="1"/>
  <c r="W396" i="1" s="1"/>
  <c r="X395" i="1"/>
  <c r="N394" i="1"/>
  <c r="T394" i="1"/>
  <c r="S394" i="1" l="1"/>
  <c r="N395" i="1"/>
  <c r="T395" i="1"/>
  <c r="X396" i="1"/>
  <c r="I398" i="1"/>
  <c r="V397" i="1"/>
  <c r="W397" i="1" s="1"/>
  <c r="Y397" i="1"/>
  <c r="Z397" i="1" s="1"/>
  <c r="S395" i="1" l="1"/>
  <c r="I399" i="1"/>
  <c r="Y398" i="1"/>
  <c r="Z398" i="1" s="1"/>
  <c r="V398" i="1"/>
  <c r="W398" i="1" s="1"/>
  <c r="X397" i="1"/>
  <c r="N396" i="1"/>
  <c r="T396" i="1"/>
  <c r="S396" i="1" l="1"/>
  <c r="N397" i="1"/>
  <c r="T397" i="1"/>
  <c r="X398" i="1"/>
  <c r="I400" i="1"/>
  <c r="S397" i="1" l="1"/>
  <c r="I401" i="1"/>
  <c r="V400" i="1"/>
  <c r="W400" i="1" s="1"/>
  <c r="Y400" i="1"/>
  <c r="Z400" i="1" s="1"/>
  <c r="N398" i="1"/>
  <c r="T398" i="1"/>
  <c r="X400" i="1" l="1"/>
  <c r="S398" i="1"/>
  <c r="I402" i="1"/>
  <c r="Y401" i="1"/>
  <c r="Z401" i="1" s="1"/>
  <c r="V401" i="1"/>
  <c r="W401" i="1" s="1"/>
  <c r="X401" i="1" l="1"/>
  <c r="N401" i="1" s="1"/>
  <c r="I403" i="1"/>
  <c r="Y402" i="1"/>
  <c r="Z402" i="1" s="1"/>
  <c r="V402" i="1"/>
  <c r="W402" i="1" s="1"/>
  <c r="N400" i="1"/>
  <c r="T400" i="1"/>
  <c r="S400" i="1" l="1"/>
  <c r="X402" i="1"/>
  <c r="T402" i="1" s="1"/>
  <c r="T401" i="1"/>
  <c r="S401" i="1" s="1"/>
  <c r="I404" i="1"/>
  <c r="Y403" i="1"/>
  <c r="Z403" i="1" s="1"/>
  <c r="V403" i="1"/>
  <c r="W403" i="1" s="1"/>
  <c r="N402" i="1" l="1"/>
  <c r="S402" i="1" s="1"/>
  <c r="X403" i="1"/>
  <c r="N403" i="1" s="1"/>
  <c r="I405" i="1"/>
  <c r="V404" i="1"/>
  <c r="W404" i="1" s="1"/>
  <c r="Y404" i="1"/>
  <c r="Z404" i="1" s="1"/>
  <c r="T403" i="1" l="1"/>
  <c r="S403" i="1" s="1"/>
  <c r="X404" i="1"/>
  <c r="I406" i="1"/>
  <c r="I407" i="1" l="1"/>
  <c r="Y406" i="1"/>
  <c r="Z406" i="1" s="1"/>
  <c r="V406" i="1"/>
  <c r="W406" i="1" s="1"/>
  <c r="N404" i="1"/>
  <c r="T404" i="1"/>
  <c r="S404" i="1" l="1"/>
  <c r="I408" i="1"/>
  <c r="Y407" i="1"/>
  <c r="Z407" i="1" s="1"/>
  <c r="V407" i="1"/>
  <c r="W407" i="1" s="1"/>
  <c r="X406" i="1"/>
  <c r="N406" i="1" l="1"/>
  <c r="T406" i="1"/>
  <c r="X407" i="1"/>
  <c r="I409" i="1"/>
  <c r="V408" i="1"/>
  <c r="W408" i="1" s="1"/>
  <c r="Y408" i="1"/>
  <c r="Z408" i="1" s="1"/>
  <c r="S406" i="1" l="1"/>
  <c r="I410" i="1"/>
  <c r="Y409" i="1"/>
  <c r="Z409" i="1" s="1"/>
  <c r="V409" i="1"/>
  <c r="W409" i="1" s="1"/>
  <c r="X408" i="1"/>
  <c r="N407" i="1"/>
  <c r="T407" i="1"/>
  <c r="S407" i="1" l="1"/>
  <c r="N408" i="1"/>
  <c r="T408" i="1"/>
  <c r="X409" i="1"/>
  <c r="I411" i="1"/>
  <c r="Y410" i="1"/>
  <c r="Z410" i="1" s="1"/>
  <c r="V410" i="1"/>
  <c r="W410" i="1" s="1"/>
  <c r="S408" i="1" l="1"/>
  <c r="I412" i="1"/>
  <c r="X410" i="1"/>
  <c r="N409" i="1"/>
  <c r="T409" i="1"/>
  <c r="S409" i="1" l="1"/>
  <c r="N410" i="1"/>
  <c r="T410" i="1"/>
  <c r="I413" i="1"/>
  <c r="Y412" i="1"/>
  <c r="Z412" i="1" s="1"/>
  <c r="X412" i="1" s="1"/>
  <c r="V412" i="1"/>
  <c r="W412" i="1" s="1"/>
  <c r="S410" i="1" l="1"/>
  <c r="I414" i="1"/>
  <c r="Y413" i="1"/>
  <c r="Z413" i="1" s="1"/>
  <c r="V413" i="1"/>
  <c r="W413" i="1" s="1"/>
  <c r="N412" i="1"/>
  <c r="T412" i="1"/>
  <c r="S412" i="1" l="1"/>
  <c r="X413" i="1"/>
  <c r="I415" i="1"/>
  <c r="Y414" i="1"/>
  <c r="Z414" i="1" s="1"/>
  <c r="V414" i="1"/>
  <c r="W414" i="1" s="1"/>
  <c r="X414" i="1" l="1"/>
  <c r="N414" i="1" s="1"/>
  <c r="I416" i="1"/>
  <c r="Y415" i="1"/>
  <c r="Z415" i="1" s="1"/>
  <c r="V415" i="1"/>
  <c r="W415" i="1" s="1"/>
  <c r="N413" i="1"/>
  <c r="T413" i="1"/>
  <c r="S413" i="1" l="1"/>
  <c r="T414" i="1"/>
  <c r="S414" i="1" s="1"/>
  <c r="X415" i="1"/>
  <c r="I417" i="1"/>
  <c r="Y416" i="1"/>
  <c r="Z416" i="1" s="1"/>
  <c r="V416" i="1"/>
  <c r="W416" i="1" s="1"/>
  <c r="I418" i="1" l="1"/>
  <c r="X416" i="1"/>
  <c r="N415" i="1"/>
  <c r="T415" i="1"/>
  <c r="S415" i="1" l="1"/>
  <c r="N416" i="1"/>
  <c r="T416" i="1"/>
  <c r="I419" i="1"/>
  <c r="V418" i="1"/>
  <c r="W418" i="1" s="1"/>
  <c r="Y418" i="1"/>
  <c r="Z418" i="1" s="1"/>
  <c r="S416" i="1" l="1"/>
  <c r="X418" i="1"/>
  <c r="I420" i="1"/>
  <c r="Y419" i="1"/>
  <c r="Z419" i="1" s="1"/>
  <c r="V419" i="1"/>
  <c r="W419" i="1" s="1"/>
  <c r="I421" i="1" l="1"/>
  <c r="V420" i="1"/>
  <c r="W420" i="1" s="1"/>
  <c r="Y420" i="1"/>
  <c r="Z420" i="1" s="1"/>
  <c r="X419" i="1"/>
  <c r="N418" i="1"/>
  <c r="T418" i="1"/>
  <c r="S418" i="1" l="1"/>
  <c r="X420" i="1"/>
  <c r="N419" i="1"/>
  <c r="T419" i="1"/>
  <c r="I422" i="1"/>
  <c r="Y421" i="1"/>
  <c r="Z421" i="1" s="1"/>
  <c r="X421" i="1" s="1"/>
  <c r="V421" i="1"/>
  <c r="W421" i="1" s="1"/>
  <c r="S419" i="1" l="1"/>
  <c r="N421" i="1"/>
  <c r="T421" i="1"/>
  <c r="I423" i="1"/>
  <c r="Y422" i="1"/>
  <c r="Z422" i="1" s="1"/>
  <c r="X422" i="1" s="1"/>
  <c r="V422" i="1"/>
  <c r="W422" i="1" s="1"/>
  <c r="N420" i="1"/>
  <c r="T420" i="1"/>
  <c r="S420" i="1" l="1"/>
  <c r="S421" i="1"/>
  <c r="N422" i="1"/>
  <c r="T422" i="1"/>
  <c r="I424" i="1"/>
  <c r="S422" i="1" l="1"/>
  <c r="I425" i="1"/>
  <c r="V424" i="1"/>
  <c r="W424" i="1" s="1"/>
  <c r="Y424" i="1"/>
  <c r="Z424" i="1" s="1"/>
  <c r="I426" i="1" l="1"/>
  <c r="V425" i="1"/>
  <c r="W425" i="1" s="1"/>
  <c r="Y425" i="1"/>
  <c r="Z425" i="1" s="1"/>
  <c r="X424" i="1"/>
  <c r="X425" i="1" l="1"/>
  <c r="N424" i="1"/>
  <c r="T424" i="1"/>
  <c r="I427" i="1"/>
  <c r="Y426" i="1"/>
  <c r="Z426" i="1" s="1"/>
  <c r="X426" i="1" s="1"/>
  <c r="V426" i="1"/>
  <c r="W426" i="1" s="1"/>
  <c r="S424" i="1" l="1"/>
  <c r="N426" i="1"/>
  <c r="T426" i="1"/>
  <c r="I428" i="1"/>
  <c r="Y427" i="1"/>
  <c r="Z427" i="1" s="1"/>
  <c r="X427" i="1" s="1"/>
  <c r="V427" i="1"/>
  <c r="W427" i="1" s="1"/>
  <c r="N425" i="1"/>
  <c r="T425" i="1"/>
  <c r="S425" i="1" l="1"/>
  <c r="S426" i="1"/>
  <c r="N427" i="1"/>
  <c r="T427" i="1"/>
  <c r="I429" i="1"/>
  <c r="Y428" i="1"/>
  <c r="Z428" i="1" s="1"/>
  <c r="X428" i="1" s="1"/>
  <c r="V428" i="1"/>
  <c r="W428" i="1" s="1"/>
  <c r="S427" i="1" l="1"/>
  <c r="N428" i="1"/>
  <c r="T428" i="1"/>
  <c r="I430" i="1"/>
  <c r="S428" i="1" l="1"/>
  <c r="I431" i="1"/>
  <c r="V430" i="1"/>
  <c r="W430" i="1" s="1"/>
  <c r="Y430" i="1"/>
  <c r="Z430" i="1" s="1"/>
  <c r="I432" i="1" l="1"/>
  <c r="Y431" i="1"/>
  <c r="Z431" i="1" s="1"/>
  <c r="V431" i="1"/>
  <c r="W431" i="1" s="1"/>
  <c r="X430" i="1"/>
  <c r="N430" i="1" l="1"/>
  <c r="T430" i="1"/>
  <c r="X431" i="1"/>
  <c r="I433" i="1"/>
  <c r="V432" i="1"/>
  <c r="W432" i="1" s="1"/>
  <c r="Y432" i="1"/>
  <c r="Z432" i="1" s="1"/>
  <c r="S430" i="1" l="1"/>
  <c r="I434" i="1"/>
  <c r="V433" i="1"/>
  <c r="W433" i="1" s="1"/>
  <c r="Y433" i="1"/>
  <c r="Z433" i="1" s="1"/>
  <c r="X432" i="1"/>
  <c r="N431" i="1"/>
  <c r="T431" i="1"/>
  <c r="S431" i="1" l="1"/>
  <c r="X433" i="1"/>
  <c r="N432" i="1"/>
  <c r="T432" i="1"/>
  <c r="I435" i="1"/>
  <c r="Y434" i="1"/>
  <c r="Z434" i="1" s="1"/>
  <c r="X434" i="1" s="1"/>
  <c r="V434" i="1"/>
  <c r="W434" i="1" s="1"/>
  <c r="S432" i="1" l="1"/>
  <c r="N434" i="1"/>
  <c r="T434" i="1"/>
  <c r="I436" i="1"/>
  <c r="N433" i="1"/>
  <c r="T433" i="1"/>
  <c r="S433" i="1" l="1"/>
  <c r="S434" i="1"/>
  <c r="I437" i="1"/>
  <c r="Y436" i="1"/>
  <c r="Z436" i="1" s="1"/>
  <c r="V436" i="1"/>
  <c r="W436" i="1" s="1"/>
  <c r="I438" i="1" l="1"/>
  <c r="V437" i="1"/>
  <c r="W437" i="1" s="1"/>
  <c r="Y437" i="1"/>
  <c r="Z437" i="1" s="1"/>
  <c r="X436" i="1"/>
  <c r="X437" i="1" l="1"/>
  <c r="N436" i="1"/>
  <c r="T436" i="1"/>
  <c r="I439" i="1"/>
  <c r="V438" i="1"/>
  <c r="W438" i="1" s="1"/>
  <c r="Y438" i="1"/>
  <c r="Z438" i="1" s="1"/>
  <c r="S436" i="1" l="1"/>
  <c r="X438" i="1"/>
  <c r="I440" i="1"/>
  <c r="V439" i="1"/>
  <c r="W439" i="1" s="1"/>
  <c r="Y439" i="1"/>
  <c r="Z439" i="1" s="1"/>
  <c r="N437" i="1"/>
  <c r="T437" i="1"/>
  <c r="S437" i="1" l="1"/>
  <c r="I441" i="1"/>
  <c r="V440" i="1"/>
  <c r="W440" i="1" s="1"/>
  <c r="Y440" i="1"/>
  <c r="Z440" i="1" s="1"/>
  <c r="X439" i="1"/>
  <c r="N438" i="1"/>
  <c r="T438" i="1"/>
  <c r="S438" i="1" l="1"/>
  <c r="X440" i="1"/>
  <c r="N439" i="1"/>
  <c r="T439" i="1"/>
  <c r="I442" i="1"/>
  <c r="S439" i="1" l="1"/>
  <c r="I443" i="1"/>
  <c r="Y442" i="1"/>
  <c r="Z442" i="1" s="1"/>
  <c r="V442" i="1"/>
  <c r="W442" i="1" s="1"/>
  <c r="N440" i="1"/>
  <c r="T440" i="1"/>
  <c r="S440" i="1" l="1"/>
  <c r="X442" i="1"/>
  <c r="I444" i="1"/>
  <c r="Y443" i="1"/>
  <c r="Z443" i="1" s="1"/>
  <c r="V443" i="1"/>
  <c r="W443" i="1" s="1"/>
  <c r="I445" i="1" l="1"/>
  <c r="V444" i="1"/>
  <c r="W444" i="1" s="1"/>
  <c r="Y444" i="1"/>
  <c r="Z444" i="1" s="1"/>
  <c r="X443" i="1"/>
  <c r="N442" i="1"/>
  <c r="T442" i="1"/>
  <c r="S442" i="1" l="1"/>
  <c r="X444" i="1"/>
  <c r="N443" i="1"/>
  <c r="T443" i="1"/>
  <c r="I446" i="1"/>
  <c r="Y445" i="1"/>
  <c r="Z445" i="1" s="1"/>
  <c r="X445" i="1" s="1"/>
  <c r="V445" i="1"/>
  <c r="W445" i="1" s="1"/>
  <c r="S443" i="1" l="1"/>
  <c r="N445" i="1"/>
  <c r="T445" i="1"/>
  <c r="I447" i="1"/>
  <c r="V446" i="1"/>
  <c r="W446" i="1" s="1"/>
  <c r="Y446" i="1"/>
  <c r="Z446" i="1" s="1"/>
  <c r="N444" i="1"/>
  <c r="T444" i="1"/>
  <c r="S444" i="1" l="1"/>
  <c r="S445" i="1"/>
  <c r="X446" i="1"/>
  <c r="I448" i="1"/>
  <c r="I449" i="1" l="1"/>
  <c r="Y448" i="1"/>
  <c r="Z448" i="1" s="1"/>
  <c r="V448" i="1"/>
  <c r="W448" i="1" s="1"/>
  <c r="N446" i="1"/>
  <c r="T446" i="1"/>
  <c r="S446" i="1" l="1"/>
  <c r="I450" i="1"/>
  <c r="V449" i="1"/>
  <c r="W449" i="1" s="1"/>
  <c r="Y449" i="1"/>
  <c r="Z449" i="1" s="1"/>
  <c r="X448" i="1"/>
  <c r="X449" i="1" l="1"/>
  <c r="N448" i="1"/>
  <c r="T448" i="1"/>
  <c r="I451" i="1"/>
  <c r="V450" i="1"/>
  <c r="W450" i="1" s="1"/>
  <c r="Y450" i="1"/>
  <c r="Z450" i="1" s="1"/>
  <c r="S448" i="1" l="1"/>
  <c r="X450" i="1"/>
  <c r="I452" i="1"/>
  <c r="V451" i="1"/>
  <c r="W451" i="1" s="1"/>
  <c r="Y451" i="1"/>
  <c r="Z451" i="1" s="1"/>
  <c r="N449" i="1"/>
  <c r="T449" i="1"/>
  <c r="V15" i="1"/>
  <c r="W15" i="1" s="1"/>
  <c r="Z15" i="1"/>
  <c r="Y21" i="1"/>
  <c r="Z21" i="1" s="1"/>
  <c r="V21" i="1"/>
  <c r="W21" i="1" s="1"/>
  <c r="V27" i="1"/>
  <c r="W27" i="1" s="1"/>
  <c r="Y27" i="1"/>
  <c r="Z27" i="1" s="1"/>
  <c r="V33" i="1"/>
  <c r="W33" i="1" s="1"/>
  <c r="Y33" i="1"/>
  <c r="Z33" i="1" s="1"/>
  <c r="V39" i="1"/>
  <c r="W39" i="1" s="1"/>
  <c r="Y39" i="1"/>
  <c r="Z39" i="1" s="1"/>
  <c r="V45" i="1"/>
  <c r="W45" i="1" s="1"/>
  <c r="Y45" i="1"/>
  <c r="Z45" i="1" s="1"/>
  <c r="V51" i="1"/>
  <c r="W51" i="1" s="1"/>
  <c r="Y51" i="1"/>
  <c r="Z51" i="1" s="1"/>
  <c r="V57" i="1"/>
  <c r="W57" i="1" s="1"/>
  <c r="Y57" i="1"/>
  <c r="Z57" i="1" s="1"/>
  <c r="V63" i="1"/>
  <c r="W63" i="1" s="1"/>
  <c r="Y63" i="1"/>
  <c r="Z63" i="1" s="1"/>
  <c r="Y69" i="1"/>
  <c r="Z69" i="1" s="1"/>
  <c r="V69" i="1"/>
  <c r="W69" i="1" s="1"/>
  <c r="V75" i="1"/>
  <c r="W75" i="1" s="1"/>
  <c r="Y75" i="1"/>
  <c r="Z75" i="1" s="1"/>
  <c r="Y81" i="1"/>
  <c r="Z81" i="1" s="1"/>
  <c r="V81" i="1"/>
  <c r="W81" i="1" s="1"/>
  <c r="V87" i="1"/>
  <c r="W87" i="1" s="1"/>
  <c r="Y87" i="1"/>
  <c r="Z87" i="1" s="1"/>
  <c r="Y93" i="1"/>
  <c r="Z93" i="1" s="1"/>
  <c r="V93" i="1"/>
  <c r="W93" i="1" s="1"/>
  <c r="V99" i="1"/>
  <c r="W99" i="1" s="1"/>
  <c r="Y99" i="1"/>
  <c r="Z99" i="1" s="1"/>
  <c r="V105" i="1"/>
  <c r="W105" i="1" s="1"/>
  <c r="Y105" i="1"/>
  <c r="Z105" i="1" s="1"/>
  <c r="Y111" i="1"/>
  <c r="Z111" i="1" s="1"/>
  <c r="V111" i="1"/>
  <c r="W111" i="1" s="1"/>
  <c r="V117" i="1"/>
  <c r="W117" i="1" s="1"/>
  <c r="Y117" i="1"/>
  <c r="Z117" i="1" s="1"/>
  <c r="Y123" i="1"/>
  <c r="Z123" i="1" s="1"/>
  <c r="V123" i="1"/>
  <c r="W123" i="1" s="1"/>
  <c r="V129" i="1"/>
  <c r="W129" i="1" s="1"/>
  <c r="Y129" i="1"/>
  <c r="Z129" i="1" s="1"/>
  <c r="Y135" i="1"/>
  <c r="Z135" i="1" s="1"/>
  <c r="V135" i="1"/>
  <c r="W135" i="1" s="1"/>
  <c r="V141" i="1"/>
  <c r="W141" i="1" s="1"/>
  <c r="Y141" i="1"/>
  <c r="Z141" i="1" s="1"/>
  <c r="V147" i="1"/>
  <c r="W147" i="1" s="1"/>
  <c r="Y147" i="1"/>
  <c r="Z147" i="1" s="1"/>
  <c r="V153" i="1"/>
  <c r="W153" i="1" s="1"/>
  <c r="Y153" i="1"/>
  <c r="Z153" i="1" s="1"/>
  <c r="V159" i="1"/>
  <c r="W159" i="1" s="1"/>
  <c r="Y159" i="1"/>
  <c r="Z159" i="1" s="1"/>
  <c r="V165" i="1"/>
  <c r="W165" i="1" s="1"/>
  <c r="Y165" i="1"/>
  <c r="Z165" i="1" s="1"/>
  <c r="V171" i="1"/>
  <c r="W171" i="1" s="1"/>
  <c r="Y171" i="1"/>
  <c r="Z171" i="1" s="1"/>
  <c r="V177" i="1"/>
  <c r="W177" i="1" s="1"/>
  <c r="Y177" i="1"/>
  <c r="Z177" i="1" s="1"/>
  <c r="V183" i="1"/>
  <c r="W183" i="1" s="1"/>
  <c r="Y183" i="1"/>
  <c r="Z183" i="1" s="1"/>
  <c r="V189" i="1"/>
  <c r="W189" i="1" s="1"/>
  <c r="Y189" i="1"/>
  <c r="Z189" i="1" s="1"/>
  <c r="V195" i="1"/>
  <c r="W195" i="1" s="1"/>
  <c r="Y195" i="1"/>
  <c r="Z195" i="1" s="1"/>
  <c r="V201" i="1"/>
  <c r="W201" i="1" s="1"/>
  <c r="Y201" i="1"/>
  <c r="Z201" i="1" s="1"/>
  <c r="Y207" i="1"/>
  <c r="Z207" i="1" s="1"/>
  <c r="V207" i="1"/>
  <c r="W207" i="1" s="1"/>
  <c r="Y213" i="1"/>
  <c r="Z213" i="1" s="1"/>
  <c r="V213" i="1"/>
  <c r="W213" i="1" s="1"/>
  <c r="V219" i="1"/>
  <c r="W219" i="1" s="1"/>
  <c r="Y219" i="1"/>
  <c r="Z219" i="1" s="1"/>
  <c r="Y225" i="1"/>
  <c r="Z225" i="1" s="1"/>
  <c r="V225" i="1"/>
  <c r="W225" i="1" s="1"/>
  <c r="V231" i="1"/>
  <c r="W231" i="1" s="1"/>
  <c r="Y231" i="1"/>
  <c r="Z231" i="1" s="1"/>
  <c r="Y237" i="1"/>
  <c r="Z237" i="1" s="1"/>
  <c r="V237" i="1"/>
  <c r="W237" i="1" s="1"/>
  <c r="V243" i="1"/>
  <c r="W243" i="1" s="1"/>
  <c r="Y243" i="1"/>
  <c r="Z243" i="1" s="1"/>
  <c r="V249" i="1"/>
  <c r="W249" i="1" s="1"/>
  <c r="Y249" i="1"/>
  <c r="Z249" i="1" s="1"/>
  <c r="V255" i="1"/>
  <c r="W255" i="1" s="1"/>
  <c r="Y255" i="1"/>
  <c r="Z255" i="1" s="1"/>
  <c r="Y261" i="1"/>
  <c r="Z261" i="1" s="1"/>
  <c r="V261" i="1"/>
  <c r="W261" i="1" s="1"/>
  <c r="V267" i="1"/>
  <c r="W267" i="1" s="1"/>
  <c r="Y267" i="1"/>
  <c r="Z267" i="1" s="1"/>
  <c r="Y273" i="1"/>
  <c r="Z273" i="1" s="1"/>
  <c r="V273" i="1"/>
  <c r="W273" i="1" s="1"/>
  <c r="V279" i="1"/>
  <c r="W279" i="1" s="1"/>
  <c r="Y279" i="1"/>
  <c r="Z279" i="1" s="1"/>
  <c r="V285" i="1"/>
  <c r="W285" i="1" s="1"/>
  <c r="Y285" i="1"/>
  <c r="Z285" i="1" s="1"/>
  <c r="V291" i="1"/>
  <c r="W291" i="1" s="1"/>
  <c r="Y291" i="1"/>
  <c r="Z291" i="1" s="1"/>
  <c r="Y297" i="1"/>
  <c r="Z297" i="1" s="1"/>
  <c r="V297" i="1"/>
  <c r="W297" i="1" s="1"/>
  <c r="V303" i="1"/>
  <c r="W303" i="1" s="1"/>
  <c r="Y303" i="1"/>
  <c r="Z303" i="1" s="1"/>
  <c r="V309" i="1"/>
  <c r="W309" i="1" s="1"/>
  <c r="Y309" i="1"/>
  <c r="Z309" i="1" s="1"/>
  <c r="V315" i="1"/>
  <c r="W315" i="1" s="1"/>
  <c r="Y315" i="1"/>
  <c r="Z315" i="1" s="1"/>
  <c r="Y321" i="1"/>
  <c r="Z321" i="1" s="1"/>
  <c r="V321" i="1"/>
  <c r="W321" i="1" s="1"/>
  <c r="V327" i="1"/>
  <c r="W327" i="1" s="1"/>
  <c r="Y327" i="1"/>
  <c r="Z327" i="1" s="1"/>
  <c r="Y333" i="1"/>
  <c r="Z333" i="1" s="1"/>
  <c r="V333" i="1"/>
  <c r="W333" i="1" s="1"/>
  <c r="V339" i="1"/>
  <c r="W339" i="1" s="1"/>
  <c r="Y339" i="1"/>
  <c r="Z339" i="1" s="1"/>
  <c r="V345" i="1"/>
  <c r="W345" i="1" s="1"/>
  <c r="Y345" i="1"/>
  <c r="Z345" i="1" s="1"/>
  <c r="V351" i="1"/>
  <c r="W351" i="1" s="1"/>
  <c r="Y351" i="1"/>
  <c r="Z351" i="1" s="1"/>
  <c r="V357" i="1"/>
  <c r="W357" i="1" s="1"/>
  <c r="Y357" i="1"/>
  <c r="Z357" i="1" s="1"/>
  <c r="V363" i="1"/>
  <c r="W363" i="1" s="1"/>
  <c r="Y363" i="1"/>
  <c r="Z363" i="1" s="1"/>
  <c r="Y369" i="1"/>
  <c r="Z369" i="1" s="1"/>
  <c r="V369" i="1"/>
  <c r="W369" i="1" s="1"/>
  <c r="Y375" i="1"/>
  <c r="Z375" i="1" s="1"/>
  <c r="V375" i="1"/>
  <c r="W375" i="1" s="1"/>
  <c r="V381" i="1"/>
  <c r="W381" i="1" s="1"/>
  <c r="Y381" i="1"/>
  <c r="Z381" i="1" s="1"/>
  <c r="V387" i="1"/>
  <c r="W387" i="1" s="1"/>
  <c r="Y387" i="1"/>
  <c r="Z387" i="1" s="1"/>
  <c r="V393" i="1"/>
  <c r="W393" i="1" s="1"/>
  <c r="Y393" i="1"/>
  <c r="Z393" i="1" s="1"/>
  <c r="Y399" i="1"/>
  <c r="Z399" i="1" s="1"/>
  <c r="V399" i="1"/>
  <c r="W399" i="1" s="1"/>
  <c r="Y405" i="1"/>
  <c r="Z405" i="1" s="1"/>
  <c r="V405" i="1"/>
  <c r="W405" i="1" s="1"/>
  <c r="V411" i="1"/>
  <c r="W411" i="1" s="1"/>
  <c r="Y411" i="1"/>
  <c r="Z411" i="1" s="1"/>
  <c r="V417" i="1"/>
  <c r="W417" i="1" s="1"/>
  <c r="Y417" i="1"/>
  <c r="Z417" i="1" s="1"/>
  <c r="V423" i="1"/>
  <c r="W423" i="1" s="1"/>
  <c r="Y423" i="1"/>
  <c r="Z423" i="1" s="1"/>
  <c r="V429" i="1"/>
  <c r="W429" i="1" s="1"/>
  <c r="Y429" i="1"/>
  <c r="Z429" i="1" s="1"/>
  <c r="V435" i="1"/>
  <c r="W435" i="1" s="1"/>
  <c r="Y435" i="1"/>
  <c r="Z435" i="1" s="1"/>
  <c r="V441" i="1"/>
  <c r="W441" i="1" s="1"/>
  <c r="Y441" i="1"/>
  <c r="Z441" i="1" s="1"/>
  <c r="V447" i="1"/>
  <c r="W447" i="1" s="1"/>
  <c r="Y447" i="1"/>
  <c r="Z447" i="1" s="1"/>
  <c r="S449" i="1" l="1"/>
  <c r="X141" i="1"/>
  <c r="X225" i="1"/>
  <c r="X447" i="1"/>
  <c r="T447" i="1" s="1"/>
  <c r="X435" i="1"/>
  <c r="T435" i="1" s="1"/>
  <c r="X423" i="1"/>
  <c r="T423" i="1" s="1"/>
  <c r="X411" i="1"/>
  <c r="X387" i="1"/>
  <c r="X363" i="1"/>
  <c r="N363" i="1" s="1"/>
  <c r="X351" i="1"/>
  <c r="N351" i="1" s="1"/>
  <c r="X339" i="1"/>
  <c r="X315" i="1"/>
  <c r="X303" i="1"/>
  <c r="X285" i="1"/>
  <c r="X279" i="1"/>
  <c r="X267" i="1"/>
  <c r="X255" i="1"/>
  <c r="X249" i="1"/>
  <c r="X243" i="1"/>
  <c r="X231" i="1"/>
  <c r="X219" i="1"/>
  <c r="X201" i="1"/>
  <c r="X195" i="1"/>
  <c r="X189" i="1"/>
  <c r="X183" i="1"/>
  <c r="X177" i="1"/>
  <c r="X171" i="1"/>
  <c r="X165" i="1"/>
  <c r="X159" i="1"/>
  <c r="X153" i="1"/>
  <c r="X147" i="1"/>
  <c r="X129" i="1"/>
  <c r="X117" i="1"/>
  <c r="X105" i="1"/>
  <c r="X99" i="1"/>
  <c r="X87" i="1"/>
  <c r="X75" i="1"/>
  <c r="X63" i="1"/>
  <c r="T63" i="1" s="1"/>
  <c r="X57" i="1"/>
  <c r="X51" i="1"/>
  <c r="X45" i="1"/>
  <c r="X39" i="1"/>
  <c r="X33" i="1"/>
  <c r="X27" i="1"/>
  <c r="I453" i="1"/>
  <c r="V452" i="1"/>
  <c r="W452" i="1" s="1"/>
  <c r="Y452" i="1"/>
  <c r="Z452" i="1" s="1"/>
  <c r="X441" i="1"/>
  <c r="X429" i="1"/>
  <c r="X417" i="1"/>
  <c r="X393" i="1"/>
  <c r="N393" i="1" s="1"/>
  <c r="X381" i="1"/>
  <c r="X357" i="1"/>
  <c r="X345" i="1"/>
  <c r="X327" i="1"/>
  <c r="N327" i="1" s="1"/>
  <c r="X309" i="1"/>
  <c r="X291" i="1"/>
  <c r="X405" i="1"/>
  <c r="X399" i="1"/>
  <c r="X375" i="1"/>
  <c r="N375" i="1" s="1"/>
  <c r="X369" i="1"/>
  <c r="X333" i="1"/>
  <c r="X321" i="1"/>
  <c r="X297" i="1"/>
  <c r="X273" i="1"/>
  <c r="X261" i="1"/>
  <c r="X237" i="1"/>
  <c r="X213" i="1"/>
  <c r="X207" i="1"/>
  <c r="X135" i="1"/>
  <c r="X123" i="1"/>
  <c r="X111" i="1"/>
  <c r="X93" i="1"/>
  <c r="X81" i="1"/>
  <c r="X69" i="1"/>
  <c r="X21" i="1"/>
  <c r="X451" i="1"/>
  <c r="N450" i="1"/>
  <c r="T450" i="1"/>
  <c r="X15" i="1"/>
  <c r="T15" i="1" s="1"/>
  <c r="T363" i="1"/>
  <c r="T351" i="1" l="1"/>
  <c r="S351" i="1" s="1"/>
  <c r="N435" i="1"/>
  <c r="S435" i="1" s="1"/>
  <c r="T375" i="1"/>
  <c r="S375" i="1" s="1"/>
  <c r="N447" i="1"/>
  <c r="S447" i="1" s="1"/>
  <c r="N423" i="1"/>
  <c r="S423" i="1" s="1"/>
  <c r="T393" i="1"/>
  <c r="S393" i="1" s="1"/>
  <c r="T225" i="1"/>
  <c r="N225" i="1"/>
  <c r="N141" i="1"/>
  <c r="T141" i="1"/>
  <c r="T327" i="1"/>
  <c r="S327" i="1" s="1"/>
  <c r="T21" i="1"/>
  <c r="N21" i="1"/>
  <c r="T81" i="1"/>
  <c r="N81" i="1"/>
  <c r="N111" i="1"/>
  <c r="T111" i="1"/>
  <c r="T135" i="1"/>
  <c r="N135" i="1"/>
  <c r="N213" i="1"/>
  <c r="T213" i="1"/>
  <c r="N261" i="1"/>
  <c r="T261" i="1"/>
  <c r="T297" i="1"/>
  <c r="N297" i="1"/>
  <c r="N333" i="1"/>
  <c r="T333" i="1"/>
  <c r="N405" i="1"/>
  <c r="T405" i="1"/>
  <c r="N309" i="1"/>
  <c r="T309" i="1"/>
  <c r="N345" i="1"/>
  <c r="T345" i="1"/>
  <c r="N381" i="1"/>
  <c r="T381" i="1"/>
  <c r="N417" i="1"/>
  <c r="T417" i="1"/>
  <c r="N441" i="1"/>
  <c r="T441" i="1"/>
  <c r="N33" i="1"/>
  <c r="T33" i="1"/>
  <c r="N45" i="1"/>
  <c r="T45" i="1"/>
  <c r="N57" i="1"/>
  <c r="T57" i="1"/>
  <c r="N75" i="1"/>
  <c r="T75" i="1"/>
  <c r="N99" i="1"/>
  <c r="T99" i="1"/>
  <c r="T117" i="1"/>
  <c r="N117" i="1"/>
  <c r="N147" i="1"/>
  <c r="T147" i="1"/>
  <c r="N159" i="1"/>
  <c r="T159" i="1"/>
  <c r="N171" i="1"/>
  <c r="T171" i="1"/>
  <c r="N183" i="1"/>
  <c r="T183" i="1"/>
  <c r="N195" i="1"/>
  <c r="T195" i="1"/>
  <c r="N219" i="1"/>
  <c r="T219" i="1"/>
  <c r="N243" i="1"/>
  <c r="T243" i="1"/>
  <c r="N255" i="1"/>
  <c r="T255" i="1"/>
  <c r="N279" i="1"/>
  <c r="T279" i="1"/>
  <c r="N303" i="1"/>
  <c r="T303" i="1"/>
  <c r="N339" i="1"/>
  <c r="T339" i="1"/>
  <c r="T411" i="1"/>
  <c r="N411" i="1"/>
  <c r="N69" i="1"/>
  <c r="T69" i="1"/>
  <c r="T93" i="1"/>
  <c r="N93" i="1"/>
  <c r="N123" i="1"/>
  <c r="T123" i="1"/>
  <c r="N207" i="1"/>
  <c r="T207" i="1"/>
  <c r="N237" i="1"/>
  <c r="T237" i="1"/>
  <c r="N273" i="1"/>
  <c r="T273" i="1"/>
  <c r="N321" i="1"/>
  <c r="T321" i="1"/>
  <c r="N369" i="1"/>
  <c r="T369" i="1"/>
  <c r="T399" i="1"/>
  <c r="N399" i="1"/>
  <c r="T291" i="1"/>
  <c r="N291" i="1"/>
  <c r="N357" i="1"/>
  <c r="T357" i="1"/>
  <c r="N429" i="1"/>
  <c r="T429" i="1"/>
  <c r="N27" i="1"/>
  <c r="T27" i="1"/>
  <c r="N39" i="1"/>
  <c r="T39" i="1"/>
  <c r="N51" i="1"/>
  <c r="T51" i="1"/>
  <c r="N63" i="1"/>
  <c r="S63" i="1" s="1"/>
  <c r="N87" i="1"/>
  <c r="T87" i="1"/>
  <c r="N105" i="1"/>
  <c r="T105" i="1"/>
  <c r="N129" i="1"/>
  <c r="T129" i="1"/>
  <c r="T153" i="1"/>
  <c r="N153" i="1"/>
  <c r="T165" i="1"/>
  <c r="N165" i="1"/>
  <c r="T177" i="1"/>
  <c r="N177" i="1"/>
  <c r="T189" i="1"/>
  <c r="N189" i="1"/>
  <c r="N201" i="1"/>
  <c r="T201" i="1"/>
  <c r="N231" i="1"/>
  <c r="T231" i="1"/>
  <c r="N249" i="1"/>
  <c r="T249" i="1"/>
  <c r="N267" i="1"/>
  <c r="T267" i="1"/>
  <c r="T285" i="1"/>
  <c r="N285" i="1"/>
  <c r="N315" i="1"/>
  <c r="T315" i="1"/>
  <c r="N387" i="1"/>
  <c r="T387" i="1"/>
  <c r="X452" i="1"/>
  <c r="S450" i="1"/>
  <c r="N451" i="1"/>
  <c r="T451" i="1"/>
  <c r="I454" i="1"/>
  <c r="V453" i="1"/>
  <c r="W453" i="1" s="1"/>
  <c r="Y453" i="1"/>
  <c r="Z453" i="1" s="1"/>
  <c r="N15" i="1"/>
  <c r="S15" i="1" s="1"/>
  <c r="S363" i="1"/>
  <c r="S81" i="1" l="1"/>
  <c r="S387" i="1"/>
  <c r="S315" i="1"/>
  <c r="S285" i="1"/>
  <c r="S267" i="1"/>
  <c r="S231" i="1"/>
  <c r="S201" i="1"/>
  <c r="S189" i="1"/>
  <c r="S177" i="1"/>
  <c r="S165" i="1"/>
  <c r="S153" i="1"/>
  <c r="S105" i="1"/>
  <c r="S51" i="1"/>
  <c r="S27" i="1"/>
  <c r="S357" i="1"/>
  <c r="S291" i="1"/>
  <c r="S399" i="1"/>
  <c r="S369" i="1"/>
  <c r="S321" i="1"/>
  <c r="S273" i="1"/>
  <c r="S237" i="1"/>
  <c r="S93" i="1"/>
  <c r="S69" i="1"/>
  <c r="S411" i="1"/>
  <c r="S279" i="1"/>
  <c r="S243" i="1"/>
  <c r="S195" i="1"/>
  <c r="S183" i="1"/>
  <c r="S159" i="1"/>
  <c r="S147" i="1"/>
  <c r="S117" i="1"/>
  <c r="S99" i="1"/>
  <c r="S75" i="1"/>
  <c r="S57" i="1"/>
  <c r="S111" i="1"/>
  <c r="S225" i="1"/>
  <c r="S249" i="1"/>
  <c r="S39" i="1"/>
  <c r="S207" i="1"/>
  <c r="S123" i="1"/>
  <c r="S429" i="1"/>
  <c r="S303" i="1"/>
  <c r="S219" i="1"/>
  <c r="S451" i="1"/>
  <c r="S129" i="1"/>
  <c r="S87" i="1"/>
  <c r="S339" i="1"/>
  <c r="S255" i="1"/>
  <c r="S171" i="1"/>
  <c r="S45" i="1"/>
  <c r="S135" i="1"/>
  <c r="S33" i="1"/>
  <c r="S417" i="1"/>
  <c r="S381" i="1"/>
  <c r="S345" i="1"/>
  <c r="S333" i="1"/>
  <c r="S261" i="1"/>
  <c r="S213" i="1"/>
  <c r="S21" i="1"/>
  <c r="S309" i="1"/>
  <c r="S405" i="1"/>
  <c r="S297" i="1"/>
  <c r="S141" i="1"/>
  <c r="I455" i="1"/>
  <c r="V454" i="1"/>
  <c r="W454" i="1" s="1"/>
  <c r="Y454" i="1"/>
  <c r="Z454" i="1" s="1"/>
  <c r="N452" i="1"/>
  <c r="T452" i="1"/>
  <c r="S441" i="1"/>
  <c r="X453" i="1"/>
  <c r="D15" i="1"/>
  <c r="S452" i="1" l="1"/>
  <c r="N453" i="1"/>
  <c r="T453" i="1"/>
  <c r="I456" i="1"/>
  <c r="V455" i="1"/>
  <c r="W455" i="1" s="1"/>
  <c r="Y455" i="1"/>
  <c r="Z455" i="1" s="1"/>
  <c r="X454" i="1"/>
  <c r="S453" i="1" l="1"/>
  <c r="X455" i="1"/>
  <c r="N454" i="1"/>
  <c r="T454" i="1"/>
  <c r="I457" i="1"/>
  <c r="Y456" i="1"/>
  <c r="Z456" i="1" s="1"/>
  <c r="V456" i="1"/>
  <c r="W456" i="1" s="1"/>
  <c r="X456" i="1" l="1"/>
  <c r="T456" i="1" s="1"/>
  <c r="S454" i="1"/>
  <c r="I458" i="1"/>
  <c r="Y457" i="1"/>
  <c r="Z457" i="1" s="1"/>
  <c r="V457" i="1"/>
  <c r="W457" i="1" s="1"/>
  <c r="N455" i="1"/>
  <c r="T455" i="1"/>
  <c r="N456" i="1" l="1"/>
  <c r="S456" i="1" s="1"/>
  <c r="X457" i="1"/>
  <c r="N457" i="1" s="1"/>
  <c r="S455" i="1"/>
  <c r="I459" i="1"/>
  <c r="V458" i="1"/>
  <c r="W458" i="1" s="1"/>
  <c r="Y458" i="1"/>
  <c r="Z458" i="1" s="1"/>
  <c r="T457" i="1" l="1"/>
  <c r="S457" i="1" s="1"/>
  <c r="X458" i="1"/>
  <c r="I460" i="1"/>
  <c r="V459" i="1"/>
  <c r="W459" i="1" s="1"/>
  <c r="Y459" i="1"/>
  <c r="Z459" i="1" s="1"/>
  <c r="I461" i="1" l="1"/>
  <c r="V460" i="1"/>
  <c r="W460" i="1" s="1"/>
  <c r="Y460" i="1"/>
  <c r="Z460" i="1" s="1"/>
  <c r="X459" i="1"/>
  <c r="N458" i="1"/>
  <c r="T458" i="1"/>
  <c r="S458" i="1" l="1"/>
  <c r="T459" i="1"/>
  <c r="N459" i="1"/>
  <c r="X460" i="1"/>
  <c r="I462" i="1"/>
  <c r="Y461" i="1"/>
  <c r="Z461" i="1" s="1"/>
  <c r="V461" i="1"/>
  <c r="W461" i="1" s="1"/>
  <c r="X461" i="1" l="1"/>
  <c r="T461" i="1" s="1"/>
  <c r="I463" i="1"/>
  <c r="V462" i="1"/>
  <c r="W462" i="1" s="1"/>
  <c r="Y462" i="1"/>
  <c r="Z462" i="1" s="1"/>
  <c r="S459" i="1"/>
  <c r="N460" i="1"/>
  <c r="T460" i="1"/>
  <c r="S460" i="1" l="1"/>
  <c r="N461" i="1"/>
  <c r="S461" i="1" s="1"/>
  <c r="X462" i="1"/>
  <c r="I464" i="1"/>
  <c r="V463" i="1"/>
  <c r="W463" i="1" s="1"/>
  <c r="Y463" i="1"/>
  <c r="Z463" i="1" s="1"/>
  <c r="I465" i="1" l="1"/>
  <c r="Y464" i="1"/>
  <c r="Z464" i="1" s="1"/>
  <c r="V464" i="1"/>
  <c r="W464" i="1" s="1"/>
  <c r="X463" i="1"/>
  <c r="N462" i="1"/>
  <c r="T462" i="1"/>
  <c r="S462" i="1" l="1"/>
  <c r="N463" i="1"/>
  <c r="T463" i="1"/>
  <c r="X464" i="1"/>
  <c r="I466" i="1"/>
  <c r="V465" i="1"/>
  <c r="W465" i="1" s="1"/>
  <c r="Y465" i="1"/>
  <c r="Z465" i="1" s="1"/>
  <c r="S463" i="1" l="1"/>
  <c r="I467" i="1"/>
  <c r="Y466" i="1"/>
  <c r="Z466" i="1" s="1"/>
  <c r="V466" i="1"/>
  <c r="W466" i="1" s="1"/>
  <c r="X465" i="1"/>
  <c r="N464" i="1"/>
  <c r="T464" i="1"/>
  <c r="S464" i="1" l="1"/>
  <c r="X466" i="1"/>
  <c r="N465" i="1"/>
  <c r="T465" i="1"/>
  <c r="I468" i="1"/>
  <c r="V467" i="1"/>
  <c r="W467" i="1" s="1"/>
  <c r="Y467" i="1"/>
  <c r="Z467" i="1" s="1"/>
  <c r="S465" i="1" l="1"/>
  <c r="X467" i="1"/>
  <c r="I469" i="1"/>
  <c r="V468" i="1"/>
  <c r="W468" i="1" s="1"/>
  <c r="Y468" i="1"/>
  <c r="Z468" i="1" s="1"/>
  <c r="N466" i="1"/>
  <c r="T466" i="1"/>
  <c r="S466" i="1" l="1"/>
  <c r="I470" i="1"/>
  <c r="V469" i="1"/>
  <c r="W469" i="1" s="1"/>
  <c r="Y469" i="1"/>
  <c r="Z469" i="1" s="1"/>
  <c r="X468" i="1"/>
  <c r="N467" i="1"/>
  <c r="T467" i="1"/>
  <c r="S467" i="1" l="1"/>
  <c r="X469" i="1"/>
  <c r="N468" i="1"/>
  <c r="T468" i="1"/>
  <c r="I471" i="1"/>
  <c r="Y470" i="1"/>
  <c r="Z470" i="1" s="1"/>
  <c r="X470" i="1" s="1"/>
  <c r="V470" i="1"/>
  <c r="W470" i="1" s="1"/>
  <c r="S468" i="1" l="1"/>
  <c r="I472" i="1"/>
  <c r="V471" i="1"/>
  <c r="W471" i="1" s="1"/>
  <c r="Y471" i="1"/>
  <c r="Z471" i="1" s="1"/>
  <c r="N470" i="1"/>
  <c r="T470" i="1"/>
  <c r="N469" i="1"/>
  <c r="T469" i="1"/>
  <c r="S469" i="1" l="1"/>
  <c r="S470" i="1"/>
  <c r="X471" i="1"/>
  <c r="I473" i="1"/>
  <c r="V472" i="1"/>
  <c r="W472" i="1" s="1"/>
  <c r="Y472" i="1"/>
  <c r="Z472" i="1" s="1"/>
  <c r="N471" i="1" l="1"/>
  <c r="T471" i="1"/>
  <c r="X472" i="1"/>
  <c r="I474" i="1"/>
  <c r="V473" i="1"/>
  <c r="W473" i="1" s="1"/>
  <c r="Y473" i="1"/>
  <c r="Z473" i="1" s="1"/>
  <c r="I475" i="1" l="1"/>
  <c r="Y474" i="1"/>
  <c r="Z474" i="1" s="1"/>
  <c r="V474" i="1"/>
  <c r="W474" i="1" s="1"/>
  <c r="X473" i="1"/>
  <c r="N472" i="1"/>
  <c r="T472" i="1"/>
  <c r="S471" i="1"/>
  <c r="S472" i="1" l="1"/>
  <c r="N473" i="1"/>
  <c r="T473" i="1"/>
  <c r="X474" i="1"/>
  <c r="I476" i="1"/>
  <c r="V475" i="1"/>
  <c r="W475" i="1" s="1"/>
  <c r="Y475" i="1"/>
  <c r="Z475" i="1" s="1"/>
  <c r="S473" i="1" l="1"/>
  <c r="I477" i="1"/>
  <c r="V476" i="1"/>
  <c r="W476" i="1" s="1"/>
  <c r="Y476" i="1"/>
  <c r="Z476" i="1" s="1"/>
  <c r="X475" i="1"/>
  <c r="N474" i="1"/>
  <c r="T474" i="1"/>
  <c r="S474" i="1" l="1"/>
  <c r="X476" i="1"/>
  <c r="N475" i="1"/>
  <c r="T475" i="1"/>
  <c r="I478" i="1"/>
  <c r="V477" i="1"/>
  <c r="W477" i="1" s="1"/>
  <c r="Y477" i="1"/>
  <c r="Z477" i="1" s="1"/>
  <c r="S475" i="1" l="1"/>
  <c r="X477" i="1"/>
  <c r="I479" i="1"/>
  <c r="Y478" i="1"/>
  <c r="Z478" i="1" s="1"/>
  <c r="V478" i="1"/>
  <c r="W478" i="1" s="1"/>
  <c r="N476" i="1"/>
  <c r="T476" i="1"/>
  <c r="S476" i="1" l="1"/>
  <c r="N477" i="1"/>
  <c r="T477" i="1"/>
  <c r="X478" i="1"/>
  <c r="I480" i="1"/>
  <c r="V479" i="1"/>
  <c r="W479" i="1" s="1"/>
  <c r="Y479" i="1"/>
  <c r="Z479" i="1" s="1"/>
  <c r="S477" i="1" l="1"/>
  <c r="I481" i="1"/>
  <c r="Y480" i="1"/>
  <c r="Z480" i="1" s="1"/>
  <c r="V480" i="1"/>
  <c r="W480" i="1" s="1"/>
  <c r="X479" i="1"/>
  <c r="N478" i="1"/>
  <c r="T478" i="1"/>
  <c r="S478" i="1" l="1"/>
  <c r="N479" i="1"/>
  <c r="T479" i="1"/>
  <c r="X480" i="1"/>
  <c r="I482" i="1"/>
  <c r="Y481" i="1"/>
  <c r="Z481" i="1" s="1"/>
  <c r="V481" i="1"/>
  <c r="W481" i="1" s="1"/>
  <c r="S479" i="1" l="1"/>
  <c r="I483" i="1"/>
  <c r="V482" i="1"/>
  <c r="W482" i="1" s="1"/>
  <c r="Y482" i="1"/>
  <c r="Z482" i="1" s="1"/>
  <c r="X481" i="1"/>
  <c r="N480" i="1"/>
  <c r="T480" i="1"/>
  <c r="S480" i="1" l="1"/>
  <c r="X482" i="1"/>
  <c r="N481" i="1"/>
  <c r="T481" i="1"/>
  <c r="I484" i="1"/>
  <c r="Y483" i="1"/>
  <c r="Z483" i="1" s="1"/>
  <c r="V483" i="1"/>
  <c r="W483" i="1" s="1"/>
  <c r="S481" i="1" l="1"/>
  <c r="X483" i="1"/>
  <c r="I485" i="1"/>
  <c r="Y484" i="1"/>
  <c r="Z484" i="1" s="1"/>
  <c r="V484" i="1"/>
  <c r="W484" i="1" s="1"/>
  <c r="N482" i="1"/>
  <c r="T482" i="1"/>
  <c r="S482" i="1" l="1"/>
  <c r="I486" i="1"/>
  <c r="Y485" i="1"/>
  <c r="Z485" i="1" s="1"/>
  <c r="V485" i="1"/>
  <c r="W485" i="1" s="1"/>
  <c r="X484" i="1"/>
  <c r="N483" i="1"/>
  <c r="T483" i="1"/>
  <c r="N484" i="1" l="1"/>
  <c r="T484" i="1"/>
  <c r="S483" i="1"/>
  <c r="X485" i="1"/>
  <c r="I487" i="1"/>
  <c r="Y486" i="1"/>
  <c r="Z486" i="1" s="1"/>
  <c r="V486" i="1"/>
  <c r="W486" i="1" s="1"/>
  <c r="S484" i="1" l="1"/>
  <c r="X486" i="1"/>
  <c r="N486" i="1" s="1"/>
  <c r="N485" i="1"/>
  <c r="T485" i="1"/>
  <c r="I488" i="1"/>
  <c r="V487" i="1"/>
  <c r="W487" i="1" s="1"/>
  <c r="Y487" i="1"/>
  <c r="Z487" i="1" s="1"/>
  <c r="S485" i="1" l="1"/>
  <c r="T486" i="1"/>
  <c r="S486" i="1" s="1"/>
  <c r="X487" i="1"/>
  <c r="I489" i="1"/>
  <c r="Y488" i="1"/>
  <c r="Z488" i="1" s="1"/>
  <c r="V488" i="1"/>
  <c r="W488" i="1" s="1"/>
  <c r="I490" i="1" l="1"/>
  <c r="V489" i="1"/>
  <c r="W489" i="1" s="1"/>
  <c r="Y489" i="1"/>
  <c r="Z489" i="1" s="1"/>
  <c r="X488" i="1"/>
  <c r="N487" i="1"/>
  <c r="T487" i="1"/>
  <c r="S487" i="1" l="1"/>
  <c r="X489" i="1"/>
  <c r="N488" i="1"/>
  <c r="T488" i="1"/>
  <c r="I491" i="1"/>
  <c r="Y490" i="1"/>
  <c r="Z490" i="1" s="1"/>
  <c r="X490" i="1" s="1"/>
  <c r="V490" i="1"/>
  <c r="W490" i="1" s="1"/>
  <c r="S488" i="1" l="1"/>
  <c r="N489" i="1"/>
  <c r="T489" i="1"/>
  <c r="N490" i="1"/>
  <c r="T490" i="1"/>
  <c r="I492" i="1"/>
  <c r="Y491" i="1"/>
  <c r="Z491" i="1" s="1"/>
  <c r="X491" i="1" s="1"/>
  <c r="V491" i="1"/>
  <c r="W491" i="1" s="1"/>
  <c r="S490" i="1" l="1"/>
  <c r="S489" i="1"/>
  <c r="N491" i="1"/>
  <c r="T491" i="1"/>
  <c r="I493" i="1"/>
  <c r="V492" i="1"/>
  <c r="W492" i="1" s="1"/>
  <c r="Y492" i="1"/>
  <c r="Z492" i="1" s="1"/>
  <c r="S491" i="1" l="1"/>
  <c r="X492" i="1"/>
  <c r="I494" i="1"/>
  <c r="Y493" i="1"/>
  <c r="Z493" i="1" s="1"/>
  <c r="V493" i="1"/>
  <c r="W493" i="1" s="1"/>
  <c r="X493" i="1" l="1"/>
  <c r="N493" i="1" s="1"/>
  <c r="I495" i="1"/>
  <c r="V494" i="1"/>
  <c r="W494" i="1" s="1"/>
  <c r="Y494" i="1"/>
  <c r="Z494" i="1" s="1"/>
  <c r="N492" i="1"/>
  <c r="T492" i="1"/>
  <c r="S492" i="1" l="1"/>
  <c r="T493" i="1"/>
  <c r="S493" i="1" s="1"/>
  <c r="X494" i="1"/>
  <c r="I496" i="1"/>
  <c r="V495" i="1"/>
  <c r="W495" i="1" s="1"/>
  <c r="Y495" i="1"/>
  <c r="Z495" i="1" s="1"/>
  <c r="Y496" i="1" l="1"/>
  <c r="Z496" i="1" s="1"/>
  <c r="V496" i="1"/>
  <c r="W496" i="1" s="1"/>
  <c r="X495" i="1"/>
  <c r="N494" i="1"/>
  <c r="T494" i="1"/>
  <c r="N495" i="1" l="1"/>
  <c r="T495" i="1"/>
  <c r="S494" i="1"/>
  <c r="X496" i="1"/>
  <c r="S495" i="1" l="1"/>
  <c r="N496" i="1"/>
  <c r="T496" i="1"/>
  <c r="S496" i="1" l="1"/>
  <c r="Z12" i="1"/>
  <c r="BB7" i="1" s="1"/>
  <c r="BB8" i="1" s="1"/>
  <c r="BB3" i="1" s="1"/>
  <c r="L7" i="1" s="1"/>
  <c r="X12" i="1" l="1"/>
  <c r="T12" i="1" l="1"/>
  <c r="N12" i="1"/>
  <c r="S12" i="1" l="1"/>
  <c r="AU12" i="1" l="1"/>
  <c r="AU68" i="1"/>
  <c r="AU85" i="1"/>
  <c r="AU84" i="1"/>
  <c r="AU25" i="1"/>
  <c r="AU67" i="1"/>
  <c r="AU130" i="1"/>
  <c r="AU18" i="1"/>
  <c r="AU127" i="1"/>
  <c r="AU50" i="1"/>
  <c r="AU149" i="1"/>
  <c r="AU154" i="1"/>
  <c r="AU73" i="1"/>
  <c r="AU87" i="1"/>
  <c r="AU53" i="1"/>
  <c r="AU109" i="1"/>
  <c r="AU59" i="1"/>
  <c r="AU116" i="1"/>
  <c r="AU32" i="1"/>
  <c r="AU132" i="1"/>
  <c r="AU27" i="1"/>
  <c r="AU43" i="1"/>
  <c r="AU56" i="1"/>
  <c r="AU52" i="1"/>
  <c r="AU145" i="1"/>
  <c r="AU169" i="1"/>
  <c r="AU131" i="1"/>
  <c r="AU86" i="1"/>
  <c r="AU137" i="1"/>
  <c r="AU29" i="1"/>
  <c r="AU166" i="1"/>
  <c r="AU26" i="1"/>
  <c r="AU111" i="1"/>
  <c r="AU36" i="1"/>
  <c r="AU139" i="1"/>
  <c r="AU126" i="1"/>
  <c r="AU162" i="1"/>
  <c r="AU152" i="1"/>
  <c r="AU158" i="1"/>
  <c r="D12" i="1"/>
  <c r="AU15" i="1"/>
  <c r="AU94" i="1"/>
  <c r="AU95" i="1"/>
  <c r="AU62" i="1"/>
  <c r="AU90" i="1"/>
  <c r="AU118" i="1"/>
  <c r="AU51" i="1"/>
  <c r="AU17" i="1"/>
  <c r="AU54" i="1"/>
  <c r="AU75" i="1"/>
  <c r="AU142" i="1"/>
  <c r="AU163" i="1"/>
  <c r="AU128" i="1"/>
  <c r="AU165" i="1"/>
  <c r="AU97" i="1"/>
  <c r="AU92" i="1"/>
  <c r="AU48" i="1"/>
  <c r="AU135" i="1"/>
  <c r="AU44" i="1"/>
  <c r="AU69" i="1"/>
  <c r="AU107" i="1"/>
  <c r="AU61" i="1"/>
  <c r="AU113" i="1"/>
  <c r="AU42" i="1"/>
  <c r="AU155" i="1"/>
  <c r="AU168" i="1"/>
  <c r="AU98" i="1"/>
  <c r="AU40" i="1"/>
  <c r="AU120" i="1"/>
  <c r="AU147" i="1"/>
  <c r="AU23" i="1"/>
  <c r="AU141" i="1"/>
  <c r="AU45" i="1"/>
  <c r="AU134" i="1"/>
  <c r="AU106" i="1"/>
  <c r="AU125" i="1"/>
  <c r="AU160" i="1"/>
  <c r="AU153" i="1"/>
  <c r="AU151" i="1"/>
  <c r="AU14" i="1"/>
  <c r="AU16" i="1"/>
  <c r="AU136" i="1"/>
  <c r="AU114" i="1"/>
  <c r="AU77" i="1"/>
  <c r="AU72" i="1"/>
  <c r="AU58" i="1"/>
  <c r="AU129" i="1"/>
  <c r="AU123" i="1"/>
  <c r="AU108" i="1"/>
  <c r="AU93" i="1"/>
  <c r="AU88" i="1"/>
  <c r="AU124" i="1"/>
  <c r="AU22" i="1"/>
  <c r="AU159" i="1"/>
  <c r="AU96" i="1"/>
  <c r="AU115" i="1"/>
  <c r="AU110" i="1"/>
  <c r="AU66" i="1"/>
  <c r="AU70" i="1"/>
  <c r="AU49" i="1"/>
  <c r="AU74" i="1"/>
  <c r="AU55" i="1"/>
  <c r="AU104" i="1"/>
  <c r="AU35" i="1"/>
  <c r="AU150" i="1"/>
  <c r="AU99" i="1"/>
  <c r="AU31" i="1"/>
  <c r="AU28" i="1"/>
  <c r="AU64" i="1"/>
  <c r="AU39" i="1"/>
  <c r="AU138" i="1"/>
  <c r="AU21" i="1"/>
  <c r="AU24" i="1"/>
  <c r="AU133" i="1"/>
  <c r="AU38" i="1"/>
  <c r="AU100" i="1"/>
  <c r="AU146" i="1"/>
  <c r="AU144" i="1"/>
  <c r="AU143" i="1"/>
  <c r="AU13" i="1"/>
  <c r="AU19" i="1"/>
  <c r="AU91" i="1"/>
  <c r="AU81" i="1"/>
  <c r="AU103" i="1"/>
  <c r="AU60" i="1"/>
  <c r="AU65" i="1"/>
  <c r="AU20" i="1"/>
  <c r="AU80" i="1"/>
  <c r="AU102" i="1"/>
  <c r="AU148" i="1"/>
  <c r="AU89" i="1"/>
  <c r="AU46" i="1"/>
  <c r="AU82" i="1"/>
  <c r="AU63" i="1"/>
  <c r="AU30" i="1"/>
  <c r="AU122" i="1"/>
  <c r="AU101" i="1"/>
  <c r="AU83" i="1"/>
  <c r="AU37" i="1"/>
  <c r="AU33" i="1"/>
  <c r="AU112" i="1"/>
  <c r="AU76" i="1"/>
  <c r="AU79" i="1"/>
  <c r="AU167" i="1"/>
  <c r="AU156" i="1"/>
  <c r="AU57" i="1"/>
  <c r="AU119" i="1"/>
  <c r="AU47" i="1"/>
  <c r="AU41" i="1"/>
  <c r="AU121" i="1"/>
  <c r="AU71" i="1"/>
  <c r="AU117" i="1"/>
  <c r="AU78" i="1"/>
  <c r="AU140" i="1"/>
  <c r="AU34" i="1"/>
  <c r="AU105" i="1"/>
  <c r="AU157" i="1"/>
  <c r="AU161" i="1"/>
  <c r="AU164" i="1"/>
  <c r="U12" i="1"/>
  <c r="O12" i="1" l="1"/>
  <c r="R12" i="1"/>
  <c r="U13" i="1"/>
  <c r="AW12" i="1" l="1"/>
  <c r="P12" i="1" s="1"/>
  <c r="BC12" i="1" s="1"/>
  <c r="Q12" i="1" s="1"/>
  <c r="R13" i="1"/>
  <c r="O13" i="1"/>
  <c r="U14" i="1"/>
  <c r="O14" i="1" l="1"/>
  <c r="R14" i="1"/>
  <c r="U15" i="1"/>
  <c r="BB13" i="1"/>
  <c r="AW13" i="1"/>
  <c r="P13" i="1" s="1"/>
  <c r="BC13" i="1" s="1"/>
  <c r="Q13" i="1" s="1"/>
  <c r="R15" i="1" l="1"/>
  <c r="O15" i="1"/>
  <c r="U16" i="1"/>
  <c r="AW14" i="1"/>
  <c r="P14" i="1" s="1"/>
  <c r="BC14" i="1" s="1"/>
  <c r="BB14" i="1"/>
  <c r="Q14" i="1" l="1"/>
  <c r="R16" i="1"/>
  <c r="O16" i="1"/>
  <c r="U17" i="1"/>
  <c r="BB15" i="1"/>
  <c r="AW15" i="1"/>
  <c r="P15" i="1" s="1"/>
  <c r="BC15" i="1" s="1"/>
  <c r="Q15" i="1" l="1"/>
  <c r="R17" i="1"/>
  <c r="O17" i="1"/>
  <c r="U18" i="1"/>
  <c r="BB16" i="1"/>
  <c r="AW16" i="1"/>
  <c r="P16" i="1" s="1"/>
  <c r="BC16" i="1" s="1"/>
  <c r="Q16" i="1" l="1"/>
  <c r="R18" i="1"/>
  <c r="O18" i="1"/>
  <c r="U19" i="1"/>
  <c r="BB17" i="1"/>
  <c r="AW17" i="1"/>
  <c r="P17" i="1" s="1"/>
  <c r="BC17" i="1" s="1"/>
  <c r="Q17" i="1" l="1"/>
  <c r="O19" i="1"/>
  <c r="R19" i="1"/>
  <c r="U20" i="1"/>
  <c r="BB18" i="1"/>
  <c r="AW18" i="1"/>
  <c r="P18" i="1" s="1"/>
  <c r="BC18" i="1" s="1"/>
  <c r="Q18" i="1" l="1"/>
  <c r="BB19" i="1"/>
  <c r="AW19" i="1"/>
  <c r="P19" i="1" s="1"/>
  <c r="BC19" i="1" s="1"/>
  <c r="R20" i="1"/>
  <c r="O20" i="1"/>
  <c r="U21" i="1"/>
  <c r="Q19" i="1" l="1"/>
  <c r="O21" i="1"/>
  <c r="R21" i="1"/>
  <c r="U22" i="1"/>
  <c r="BB20" i="1"/>
  <c r="AW20" i="1"/>
  <c r="P20" i="1" s="1"/>
  <c r="BC20" i="1" s="1"/>
  <c r="Q20" i="1" l="1"/>
  <c r="R22" i="1"/>
  <c r="O22" i="1"/>
  <c r="U23" i="1"/>
  <c r="BB21" i="1"/>
  <c r="AW21" i="1"/>
  <c r="P21" i="1" s="1"/>
  <c r="BC21" i="1" s="1"/>
  <c r="Q21" i="1" l="1"/>
  <c r="R23" i="1"/>
  <c r="O23" i="1"/>
  <c r="U24" i="1"/>
  <c r="BB22" i="1"/>
  <c r="AW22" i="1"/>
  <c r="P22" i="1" s="1"/>
  <c r="BC22" i="1" s="1"/>
  <c r="Q22" i="1" l="1"/>
  <c r="R24" i="1"/>
  <c r="O24" i="1"/>
  <c r="U25" i="1"/>
  <c r="BB23" i="1"/>
  <c r="AW23" i="1"/>
  <c r="P23" i="1" s="1"/>
  <c r="BC23" i="1" s="1"/>
  <c r="Q23" i="1" l="1"/>
  <c r="R25" i="1"/>
  <c r="O25" i="1"/>
  <c r="U26" i="1"/>
  <c r="BB24" i="1"/>
  <c r="AW24" i="1"/>
  <c r="P24" i="1" s="1"/>
  <c r="BC24" i="1" s="1"/>
  <c r="Q24" i="1" l="1"/>
  <c r="R26" i="1"/>
  <c r="O26" i="1"/>
  <c r="U27" i="1"/>
  <c r="BB25" i="1"/>
  <c r="AW25" i="1"/>
  <c r="P25" i="1" s="1"/>
  <c r="BC25" i="1" s="1"/>
  <c r="Q25" i="1" l="1"/>
  <c r="O27" i="1"/>
  <c r="R27" i="1"/>
  <c r="U28" i="1"/>
  <c r="BB26" i="1"/>
  <c r="AW26" i="1"/>
  <c r="P26" i="1" s="1"/>
  <c r="BC26" i="1" s="1"/>
  <c r="Q26" i="1" l="1"/>
  <c r="O28" i="1"/>
  <c r="R28" i="1"/>
  <c r="U29" i="1"/>
  <c r="AW27" i="1"/>
  <c r="P27" i="1" s="1"/>
  <c r="BC27" i="1" s="1"/>
  <c r="BB27" i="1"/>
  <c r="Q27" i="1" l="1"/>
  <c r="BB28" i="1"/>
  <c r="AW28" i="1"/>
  <c r="P28" i="1" s="1"/>
  <c r="BC28" i="1" s="1"/>
  <c r="R29" i="1"/>
  <c r="O29" i="1"/>
  <c r="U30" i="1"/>
  <c r="Q28" i="1" l="1"/>
  <c r="R30" i="1"/>
  <c r="O30" i="1"/>
  <c r="U31" i="1"/>
  <c r="BB29" i="1"/>
  <c r="AW29" i="1"/>
  <c r="P29" i="1" s="1"/>
  <c r="BC29" i="1" s="1"/>
  <c r="Q29" i="1" l="1"/>
  <c r="O31" i="1"/>
  <c r="R31" i="1"/>
  <c r="U32" i="1"/>
  <c r="BB30" i="1"/>
  <c r="AW30" i="1"/>
  <c r="P30" i="1" s="1"/>
  <c r="BC30" i="1" s="1"/>
  <c r="Q30" i="1" l="1"/>
  <c r="O32" i="1"/>
  <c r="R32" i="1"/>
  <c r="U33" i="1"/>
  <c r="AW31" i="1"/>
  <c r="P31" i="1" s="1"/>
  <c r="BC31" i="1" s="1"/>
  <c r="BB31" i="1"/>
  <c r="Q31" i="1" l="1"/>
  <c r="BB32" i="1"/>
  <c r="AW32" i="1"/>
  <c r="P32" i="1" s="1"/>
  <c r="BC32" i="1" s="1"/>
  <c r="R33" i="1"/>
  <c r="O33" i="1"/>
  <c r="U34" i="1"/>
  <c r="Q32" i="1" l="1"/>
  <c r="BB33" i="1"/>
  <c r="AW33" i="1"/>
  <c r="P33" i="1" s="1"/>
  <c r="BC33" i="1" s="1"/>
  <c r="Q33" i="1" s="1"/>
  <c r="R34" i="1"/>
  <c r="O34" i="1"/>
  <c r="U35" i="1"/>
  <c r="O35" i="1" l="1"/>
  <c r="R35" i="1"/>
  <c r="U36" i="1"/>
  <c r="BB34" i="1"/>
  <c r="AW34" i="1"/>
  <c r="P34" i="1" s="1"/>
  <c r="BC34" i="1" s="1"/>
  <c r="Q34" i="1" l="1"/>
  <c r="AW35" i="1"/>
  <c r="P35" i="1" s="1"/>
  <c r="BC35" i="1" s="1"/>
  <c r="BB35" i="1"/>
  <c r="R36" i="1"/>
  <c r="O36" i="1"/>
  <c r="U37" i="1"/>
  <c r="Q35" i="1" l="1"/>
  <c r="O37" i="1"/>
  <c r="R37" i="1"/>
  <c r="U38" i="1"/>
  <c r="BB36" i="1"/>
  <c r="AW36" i="1"/>
  <c r="P36" i="1" s="1"/>
  <c r="BC36" i="1" s="1"/>
  <c r="Q36" i="1" l="1"/>
  <c r="BB37" i="1"/>
  <c r="AW37" i="1"/>
  <c r="P37" i="1" s="1"/>
  <c r="BC37" i="1" s="1"/>
  <c r="R38" i="1"/>
  <c r="O38" i="1"/>
  <c r="U39" i="1"/>
  <c r="Q37" i="1" l="1"/>
  <c r="R39" i="1"/>
  <c r="O39" i="1"/>
  <c r="U40" i="1"/>
  <c r="BB38" i="1"/>
  <c r="AW38" i="1"/>
  <c r="P38" i="1" s="1"/>
  <c r="BC38" i="1" s="1"/>
  <c r="Q38" i="1" l="1"/>
  <c r="R40" i="1"/>
  <c r="O40" i="1"/>
  <c r="U41" i="1"/>
  <c r="BB39" i="1"/>
  <c r="AW39" i="1"/>
  <c r="P39" i="1" s="1"/>
  <c r="BC39" i="1" s="1"/>
  <c r="Q39" i="1" l="1"/>
  <c r="R41" i="1"/>
  <c r="O41" i="1"/>
  <c r="U42" i="1"/>
  <c r="BB40" i="1"/>
  <c r="AW40" i="1"/>
  <c r="P40" i="1" s="1"/>
  <c r="BC40" i="1" s="1"/>
  <c r="Q40" i="1" l="1"/>
  <c r="R42" i="1"/>
  <c r="O42" i="1"/>
  <c r="U43" i="1"/>
  <c r="BB41" i="1"/>
  <c r="AW41" i="1"/>
  <c r="P41" i="1" s="1"/>
  <c r="BC41" i="1" s="1"/>
  <c r="Q41" i="1" l="1"/>
  <c r="R43" i="1"/>
  <c r="O43" i="1"/>
  <c r="U44" i="1"/>
  <c r="BB42" i="1"/>
  <c r="AW42" i="1"/>
  <c r="P42" i="1" s="1"/>
  <c r="BC42" i="1" s="1"/>
  <c r="Q42" i="1" l="1"/>
  <c r="R44" i="1"/>
  <c r="O44" i="1"/>
  <c r="U45" i="1"/>
  <c r="BB43" i="1"/>
  <c r="AW43" i="1"/>
  <c r="P43" i="1" s="1"/>
  <c r="BC43" i="1" s="1"/>
  <c r="Q43" i="1" l="1"/>
  <c r="O45" i="1"/>
  <c r="R45" i="1"/>
  <c r="U46" i="1"/>
  <c r="BB44" i="1"/>
  <c r="AW44" i="1"/>
  <c r="P44" i="1" s="1"/>
  <c r="BC44" i="1" s="1"/>
  <c r="Q44" i="1" l="1"/>
  <c r="AW45" i="1"/>
  <c r="P45" i="1" s="1"/>
  <c r="BC45" i="1" s="1"/>
  <c r="BB45" i="1"/>
  <c r="R46" i="1"/>
  <c r="O46" i="1"/>
  <c r="U47" i="1"/>
  <c r="Q45" i="1" l="1"/>
  <c r="R47" i="1"/>
  <c r="O47" i="1"/>
  <c r="U48" i="1"/>
  <c r="BB46" i="1"/>
  <c r="AW46" i="1"/>
  <c r="P46" i="1" s="1"/>
  <c r="BC46" i="1" s="1"/>
  <c r="Q46" i="1" l="1"/>
  <c r="R48" i="1"/>
  <c r="O48" i="1"/>
  <c r="U49" i="1"/>
  <c r="BB47" i="1"/>
  <c r="AW47" i="1"/>
  <c r="P47" i="1" s="1"/>
  <c r="BC47" i="1" s="1"/>
  <c r="Q47" i="1" l="1"/>
  <c r="R49" i="1"/>
  <c r="O49" i="1"/>
  <c r="U50" i="1"/>
  <c r="BB48" i="1"/>
  <c r="AW48" i="1"/>
  <c r="P48" i="1" s="1"/>
  <c r="BC48" i="1" s="1"/>
  <c r="Q48" i="1" l="1"/>
  <c r="R50" i="1"/>
  <c r="O50" i="1"/>
  <c r="U51" i="1"/>
  <c r="BB49" i="1"/>
  <c r="AW49" i="1"/>
  <c r="P49" i="1" s="1"/>
  <c r="BC49" i="1" s="1"/>
  <c r="Q49" i="1" l="1"/>
  <c r="O51" i="1"/>
  <c r="R51" i="1"/>
  <c r="U52" i="1"/>
  <c r="BB50" i="1"/>
  <c r="AW50" i="1"/>
  <c r="P50" i="1" s="1"/>
  <c r="BC50" i="1" s="1"/>
  <c r="Q50" i="1" l="1"/>
  <c r="BB51" i="1"/>
  <c r="AW51" i="1"/>
  <c r="P51" i="1" s="1"/>
  <c r="BC51" i="1" s="1"/>
  <c r="R52" i="1"/>
  <c r="O52" i="1"/>
  <c r="U53" i="1"/>
  <c r="Q51" i="1" l="1"/>
  <c r="O53" i="1"/>
  <c r="R53" i="1"/>
  <c r="U54" i="1"/>
  <c r="BB52" i="1"/>
  <c r="AW52" i="1"/>
  <c r="P52" i="1" s="1"/>
  <c r="BC52" i="1" s="1"/>
  <c r="Q52" i="1" l="1"/>
  <c r="AW53" i="1"/>
  <c r="P53" i="1" s="1"/>
  <c r="BC53" i="1" s="1"/>
  <c r="BB53" i="1"/>
  <c r="R54" i="1"/>
  <c r="O54" i="1"/>
  <c r="U55" i="1"/>
  <c r="Q53" i="1" l="1"/>
  <c r="O55" i="1"/>
  <c r="R55" i="1"/>
  <c r="U56" i="1"/>
  <c r="R56" i="1" s="1"/>
  <c r="BB54" i="1"/>
  <c r="AW54" i="1"/>
  <c r="P54" i="1" s="1"/>
  <c r="BC54" i="1" s="1"/>
  <c r="Q54" i="1" l="1"/>
  <c r="BB55" i="1"/>
  <c r="AW55" i="1"/>
  <c r="P55" i="1" s="1"/>
  <c r="BC55" i="1" s="1"/>
  <c r="O56" i="1"/>
  <c r="U57" i="1"/>
  <c r="Q55" i="1" l="1"/>
  <c r="R57" i="1"/>
  <c r="O57" i="1"/>
  <c r="U58" i="1"/>
  <c r="BB56" i="1"/>
  <c r="AW56" i="1"/>
  <c r="P56" i="1" s="1"/>
  <c r="BC56" i="1" s="1"/>
  <c r="Q56" i="1" l="1"/>
  <c r="R58" i="1"/>
  <c r="O58" i="1"/>
  <c r="U59" i="1"/>
  <c r="BB57" i="1"/>
  <c r="AW57" i="1"/>
  <c r="P57" i="1" s="1"/>
  <c r="BC57" i="1" s="1"/>
  <c r="Q57" i="1" l="1"/>
  <c r="R59" i="1"/>
  <c r="O59" i="1"/>
  <c r="U60" i="1"/>
  <c r="BB58" i="1"/>
  <c r="AW58" i="1"/>
  <c r="P58" i="1" s="1"/>
  <c r="BC58" i="1" s="1"/>
  <c r="Q58" i="1" l="1"/>
  <c r="R60" i="1"/>
  <c r="O60" i="1"/>
  <c r="U61" i="1"/>
  <c r="BB59" i="1"/>
  <c r="AW59" i="1"/>
  <c r="P59" i="1" s="1"/>
  <c r="BC59" i="1" s="1"/>
  <c r="Q59" i="1" l="1"/>
  <c r="R61" i="1"/>
  <c r="O61" i="1"/>
  <c r="U62" i="1"/>
  <c r="BB60" i="1"/>
  <c r="AW60" i="1"/>
  <c r="P60" i="1" s="1"/>
  <c r="BC60" i="1" s="1"/>
  <c r="Q60" i="1" l="1"/>
  <c r="R62" i="1"/>
  <c r="O62" i="1"/>
  <c r="U63" i="1"/>
  <c r="BB61" i="1"/>
  <c r="AW61" i="1"/>
  <c r="P61" i="1" s="1"/>
  <c r="BC61" i="1" s="1"/>
  <c r="Q61" i="1" l="1"/>
  <c r="O63" i="1"/>
  <c r="R63" i="1"/>
  <c r="U64" i="1"/>
  <c r="BB62" i="1"/>
  <c r="AW62" i="1"/>
  <c r="P62" i="1" s="1"/>
  <c r="BC62" i="1" s="1"/>
  <c r="Q62" i="1" l="1"/>
  <c r="BB63" i="1"/>
  <c r="AW63" i="1"/>
  <c r="P63" i="1" s="1"/>
  <c r="BC63" i="1" s="1"/>
  <c r="Q63" i="1" s="1"/>
  <c r="R64" i="1"/>
  <c r="O64" i="1"/>
  <c r="U65" i="1"/>
  <c r="R65" i="1" l="1"/>
  <c r="O65" i="1"/>
  <c r="U66" i="1"/>
  <c r="BB64" i="1"/>
  <c r="AW64" i="1"/>
  <c r="P64" i="1" s="1"/>
  <c r="BC64" i="1" s="1"/>
  <c r="Q64" i="1" l="1"/>
  <c r="R66" i="1"/>
  <c r="O66" i="1"/>
  <c r="U67" i="1"/>
  <c r="BB65" i="1"/>
  <c r="AW65" i="1"/>
  <c r="P65" i="1" s="1"/>
  <c r="BC65" i="1" s="1"/>
  <c r="Q65" i="1" l="1"/>
  <c r="O67" i="1"/>
  <c r="R67" i="1"/>
  <c r="U68" i="1"/>
  <c r="BB66" i="1"/>
  <c r="AW66" i="1"/>
  <c r="P66" i="1" s="1"/>
  <c r="BC66" i="1" s="1"/>
  <c r="Q66" i="1" l="1"/>
  <c r="BB67" i="1"/>
  <c r="AW67" i="1"/>
  <c r="P67" i="1" s="1"/>
  <c r="BC67" i="1" s="1"/>
  <c r="R68" i="1"/>
  <c r="O68" i="1"/>
  <c r="U69" i="1"/>
  <c r="Q67" i="1" l="1"/>
  <c r="R69" i="1"/>
  <c r="O69" i="1"/>
  <c r="U70" i="1"/>
  <c r="BB68" i="1"/>
  <c r="AW68" i="1"/>
  <c r="P68" i="1" s="1"/>
  <c r="BC68" i="1" s="1"/>
  <c r="Q68" i="1" l="1"/>
  <c r="R70" i="1"/>
  <c r="O70" i="1"/>
  <c r="U71" i="1"/>
  <c r="BB69" i="1"/>
  <c r="AW69" i="1"/>
  <c r="P69" i="1" s="1"/>
  <c r="BC69" i="1" s="1"/>
  <c r="Q69" i="1" l="1"/>
  <c r="O71" i="1"/>
  <c r="R71" i="1"/>
  <c r="U72" i="1"/>
  <c r="BB70" i="1"/>
  <c r="AW70" i="1"/>
  <c r="P70" i="1" s="1"/>
  <c r="BC70" i="1" s="1"/>
  <c r="Q70" i="1" l="1"/>
  <c r="BB71" i="1"/>
  <c r="AW71" i="1"/>
  <c r="P71" i="1" s="1"/>
  <c r="BC71" i="1" s="1"/>
  <c r="Q71" i="1" s="1"/>
  <c r="R72" i="1"/>
  <c r="O72" i="1"/>
  <c r="U73" i="1"/>
  <c r="R73" i="1" l="1"/>
  <c r="O73" i="1"/>
  <c r="U74" i="1"/>
  <c r="BB72" i="1"/>
  <c r="AW72" i="1"/>
  <c r="P72" i="1" s="1"/>
  <c r="BC72" i="1" s="1"/>
  <c r="Q72" i="1" l="1"/>
  <c r="R74" i="1"/>
  <c r="O74" i="1"/>
  <c r="U75" i="1"/>
  <c r="BB73" i="1"/>
  <c r="AW73" i="1"/>
  <c r="P73" i="1" s="1"/>
  <c r="BC73" i="1" s="1"/>
  <c r="Q73" i="1" l="1"/>
  <c r="O75" i="1"/>
  <c r="R75" i="1"/>
  <c r="U76" i="1"/>
  <c r="BB74" i="1"/>
  <c r="AW74" i="1"/>
  <c r="P74" i="1" s="1"/>
  <c r="BC74" i="1" s="1"/>
  <c r="Q74" i="1" l="1"/>
  <c r="BB75" i="1"/>
  <c r="AW75" i="1"/>
  <c r="P75" i="1" s="1"/>
  <c r="BC75" i="1" s="1"/>
  <c r="R76" i="1"/>
  <c r="O76" i="1"/>
  <c r="U77" i="1"/>
  <c r="Q75" i="1" l="1"/>
  <c r="R77" i="1"/>
  <c r="O77" i="1"/>
  <c r="U78" i="1"/>
  <c r="BB76" i="1"/>
  <c r="AW76" i="1"/>
  <c r="P76" i="1" s="1"/>
  <c r="BC76" i="1" s="1"/>
  <c r="Q76" i="1" l="1"/>
  <c r="R78" i="1"/>
  <c r="O78" i="1"/>
  <c r="U79" i="1"/>
  <c r="BB77" i="1"/>
  <c r="AW77" i="1"/>
  <c r="P77" i="1" s="1"/>
  <c r="BC77" i="1" s="1"/>
  <c r="Q77" i="1" l="1"/>
  <c r="O79" i="1"/>
  <c r="R79" i="1"/>
  <c r="U80" i="1"/>
  <c r="BB78" i="1"/>
  <c r="AW78" i="1"/>
  <c r="P78" i="1" s="1"/>
  <c r="BC78" i="1" s="1"/>
  <c r="Q78" i="1" l="1"/>
  <c r="BB79" i="1"/>
  <c r="AW79" i="1"/>
  <c r="P79" i="1" s="1"/>
  <c r="BC79" i="1" s="1"/>
  <c r="Q79" i="1" s="1"/>
  <c r="R80" i="1"/>
  <c r="O80" i="1"/>
  <c r="U81" i="1"/>
  <c r="R81" i="1" l="1"/>
  <c r="O81" i="1"/>
  <c r="U82" i="1"/>
  <c r="BB80" i="1"/>
  <c r="AW80" i="1"/>
  <c r="P80" i="1" s="1"/>
  <c r="BC80" i="1" s="1"/>
  <c r="Q80" i="1" s="1"/>
  <c r="R82" i="1" l="1"/>
  <c r="O82" i="1"/>
  <c r="U83" i="1"/>
  <c r="BB81" i="1"/>
  <c r="AW81" i="1"/>
  <c r="P81" i="1" s="1"/>
  <c r="BC81" i="1" s="1"/>
  <c r="Q81" i="1" s="1"/>
  <c r="O83" i="1" l="1"/>
  <c r="R83" i="1"/>
  <c r="U84" i="1"/>
  <c r="BB82" i="1"/>
  <c r="AW82" i="1"/>
  <c r="P82" i="1" s="1"/>
  <c r="BC82" i="1" s="1"/>
  <c r="Q82" i="1" s="1"/>
  <c r="BB83" i="1" l="1"/>
  <c r="AW83" i="1"/>
  <c r="P83" i="1" s="1"/>
  <c r="BC83" i="1" s="1"/>
  <c r="O84" i="1"/>
  <c r="R84" i="1"/>
  <c r="U85" i="1"/>
  <c r="Q83" i="1" l="1"/>
  <c r="R85" i="1"/>
  <c r="O85" i="1"/>
  <c r="U86" i="1"/>
  <c r="AW84" i="1"/>
  <c r="P84" i="1" s="1"/>
  <c r="BC84" i="1" s="1"/>
  <c r="BB84" i="1"/>
  <c r="Q84" i="1" l="1"/>
  <c r="R86" i="1"/>
  <c r="O86" i="1"/>
  <c r="U87" i="1"/>
  <c r="AW85" i="1"/>
  <c r="P85" i="1" s="1"/>
  <c r="BC85" i="1" s="1"/>
  <c r="BB85" i="1"/>
  <c r="Q85" i="1" l="1"/>
  <c r="R87" i="1"/>
  <c r="O87" i="1"/>
  <c r="U88" i="1"/>
  <c r="AW86" i="1"/>
  <c r="P86" i="1" s="1"/>
  <c r="BC86" i="1" s="1"/>
  <c r="BB86" i="1"/>
  <c r="Q86" i="1" l="1"/>
  <c r="R88" i="1"/>
  <c r="O88" i="1"/>
  <c r="U89" i="1"/>
  <c r="BB87" i="1"/>
  <c r="AW87" i="1"/>
  <c r="P87" i="1" s="1"/>
  <c r="BC87" i="1" s="1"/>
  <c r="Q87" i="1" l="1"/>
  <c r="R89" i="1"/>
  <c r="O89" i="1"/>
  <c r="U90" i="1"/>
  <c r="BB88" i="1"/>
  <c r="AW88" i="1"/>
  <c r="P88" i="1" s="1"/>
  <c r="BC88" i="1" s="1"/>
  <c r="Q88" i="1" l="1"/>
  <c r="O90" i="1"/>
  <c r="R90" i="1"/>
  <c r="U91" i="1"/>
  <c r="BB89" i="1"/>
  <c r="AW89" i="1"/>
  <c r="P89" i="1" s="1"/>
  <c r="BC89" i="1" s="1"/>
  <c r="Q89" i="1" l="1"/>
  <c r="O91" i="1"/>
  <c r="R91" i="1"/>
  <c r="U92" i="1"/>
  <c r="AW90" i="1"/>
  <c r="P90" i="1" s="1"/>
  <c r="BC90" i="1" s="1"/>
  <c r="BB90" i="1"/>
  <c r="Q90" i="1" l="1"/>
  <c r="AW91" i="1"/>
  <c r="P91" i="1" s="1"/>
  <c r="BC91" i="1" s="1"/>
  <c r="BB91" i="1"/>
  <c r="R92" i="1"/>
  <c r="O92" i="1"/>
  <c r="U93" i="1"/>
  <c r="Q91" i="1" l="1"/>
  <c r="R93" i="1"/>
  <c r="O93" i="1"/>
  <c r="U94" i="1"/>
  <c r="BB92" i="1"/>
  <c r="AW92" i="1"/>
  <c r="P92" i="1" s="1"/>
  <c r="BC92" i="1" s="1"/>
  <c r="Q92" i="1" l="1"/>
  <c r="O94" i="1"/>
  <c r="R94" i="1"/>
  <c r="U95" i="1"/>
  <c r="BB93" i="1"/>
  <c r="AW93" i="1"/>
  <c r="P93" i="1" s="1"/>
  <c r="BC93" i="1" s="1"/>
  <c r="Q93" i="1" l="1"/>
  <c r="O95" i="1"/>
  <c r="R95" i="1"/>
  <c r="U96" i="1"/>
  <c r="AW94" i="1"/>
  <c r="P94" i="1" s="1"/>
  <c r="BC94" i="1" s="1"/>
  <c r="BB94" i="1"/>
  <c r="Q94" i="1" l="1"/>
  <c r="AW95" i="1"/>
  <c r="P95" i="1" s="1"/>
  <c r="BC95" i="1" s="1"/>
  <c r="BB95" i="1"/>
  <c r="R96" i="1"/>
  <c r="O96" i="1"/>
  <c r="U97" i="1"/>
  <c r="Q95" i="1" l="1"/>
  <c r="R97" i="1"/>
  <c r="O97" i="1"/>
  <c r="U98" i="1"/>
  <c r="BB96" i="1"/>
  <c r="AW96" i="1"/>
  <c r="P96" i="1" s="1"/>
  <c r="BC96" i="1" s="1"/>
  <c r="Q96" i="1" l="1"/>
  <c r="O98" i="1"/>
  <c r="R98" i="1"/>
  <c r="U99" i="1"/>
  <c r="BB97" i="1"/>
  <c r="AW97" i="1"/>
  <c r="P97" i="1" s="1"/>
  <c r="BC97" i="1" s="1"/>
  <c r="Q97" i="1" l="1"/>
  <c r="O99" i="1"/>
  <c r="R99" i="1"/>
  <c r="U100" i="1"/>
  <c r="AW98" i="1"/>
  <c r="P98" i="1" s="1"/>
  <c r="BC98" i="1" s="1"/>
  <c r="BB98" i="1"/>
  <c r="Q98" i="1" l="1"/>
  <c r="AW99" i="1"/>
  <c r="P99" i="1" s="1"/>
  <c r="BC99" i="1" s="1"/>
  <c r="BB99" i="1"/>
  <c r="O100" i="1"/>
  <c r="R100" i="1"/>
  <c r="U101" i="1"/>
  <c r="Q99" i="1" l="1"/>
  <c r="R101" i="1"/>
  <c r="O101" i="1"/>
  <c r="U102" i="1"/>
  <c r="BB100" i="1"/>
  <c r="AW100" i="1"/>
  <c r="P100" i="1" s="1"/>
  <c r="BC100" i="1" s="1"/>
  <c r="Q100" i="1" l="1"/>
  <c r="O102" i="1"/>
  <c r="R102" i="1"/>
  <c r="U103" i="1"/>
  <c r="AW101" i="1"/>
  <c r="P101" i="1" s="1"/>
  <c r="BC101" i="1" s="1"/>
  <c r="BB101" i="1"/>
  <c r="Q101" i="1" l="1"/>
  <c r="O103" i="1"/>
  <c r="R103" i="1"/>
  <c r="U104" i="1"/>
  <c r="BB102" i="1"/>
  <c r="AW102" i="1"/>
  <c r="P102" i="1" s="1"/>
  <c r="BC102" i="1" s="1"/>
  <c r="Q102" i="1" l="1"/>
  <c r="BB103" i="1"/>
  <c r="AW103" i="1"/>
  <c r="P103" i="1" s="1"/>
  <c r="BC103" i="1" s="1"/>
  <c r="R104" i="1"/>
  <c r="O104" i="1"/>
  <c r="U105" i="1"/>
  <c r="Q103" i="1" l="1"/>
  <c r="R105" i="1"/>
  <c r="O105" i="1"/>
  <c r="U106" i="1"/>
  <c r="BB104" i="1"/>
  <c r="AW104" i="1"/>
  <c r="P104" i="1" s="1"/>
  <c r="BC104" i="1" s="1"/>
  <c r="Q104" i="1" l="1"/>
  <c r="O106" i="1"/>
  <c r="R106" i="1"/>
  <c r="U107" i="1"/>
  <c r="BB105" i="1"/>
  <c r="AW105" i="1"/>
  <c r="P105" i="1" s="1"/>
  <c r="BC105" i="1" s="1"/>
  <c r="Q105" i="1" l="1"/>
  <c r="O107" i="1"/>
  <c r="R107" i="1"/>
  <c r="U108" i="1"/>
  <c r="BB106" i="1"/>
  <c r="AW106" i="1"/>
  <c r="P106" i="1" s="1"/>
  <c r="BC106" i="1" s="1"/>
  <c r="Q106" i="1" l="1"/>
  <c r="BB107" i="1"/>
  <c r="AW107" i="1"/>
  <c r="P107" i="1" s="1"/>
  <c r="BC107" i="1" s="1"/>
  <c r="Q107" i="1" s="1"/>
  <c r="R108" i="1"/>
  <c r="O108" i="1"/>
  <c r="U109" i="1"/>
  <c r="R109" i="1" l="1"/>
  <c r="O109" i="1"/>
  <c r="U110" i="1"/>
  <c r="BB108" i="1"/>
  <c r="AW108" i="1"/>
  <c r="P108" i="1" s="1"/>
  <c r="BC108" i="1" s="1"/>
  <c r="Q108" i="1" s="1"/>
  <c r="O110" i="1" l="1"/>
  <c r="R110" i="1"/>
  <c r="U111" i="1"/>
  <c r="BB109" i="1"/>
  <c r="AW109" i="1"/>
  <c r="P109" i="1" s="1"/>
  <c r="BC109" i="1" s="1"/>
  <c r="Q109" i="1" l="1"/>
  <c r="O111" i="1"/>
  <c r="R111" i="1"/>
  <c r="U112" i="1"/>
  <c r="BB110" i="1"/>
  <c r="AW110" i="1"/>
  <c r="P110" i="1" s="1"/>
  <c r="BC110" i="1" s="1"/>
  <c r="Q110" i="1" l="1"/>
  <c r="BB111" i="1"/>
  <c r="AW111" i="1"/>
  <c r="P111" i="1" s="1"/>
  <c r="BC111" i="1" s="1"/>
  <c r="R112" i="1"/>
  <c r="O112" i="1"/>
  <c r="U113" i="1"/>
  <c r="Q111" i="1" l="1"/>
  <c r="R113" i="1"/>
  <c r="O113" i="1"/>
  <c r="U114" i="1"/>
  <c r="AW112" i="1"/>
  <c r="P112" i="1" s="1"/>
  <c r="BC112" i="1" s="1"/>
  <c r="BB112" i="1"/>
  <c r="Q112" i="1" l="1"/>
  <c r="O114" i="1"/>
  <c r="R114" i="1"/>
  <c r="U115" i="1"/>
  <c r="BB113" i="1"/>
  <c r="AW113" i="1"/>
  <c r="P113" i="1" s="1"/>
  <c r="BC113" i="1" s="1"/>
  <c r="Q113" i="1" l="1"/>
  <c r="O115" i="1"/>
  <c r="R115" i="1"/>
  <c r="U116" i="1"/>
  <c r="AW114" i="1"/>
  <c r="P114" i="1" s="1"/>
  <c r="BC114" i="1" s="1"/>
  <c r="BB114" i="1"/>
  <c r="Q114" i="1" l="1"/>
  <c r="AW115" i="1"/>
  <c r="P115" i="1" s="1"/>
  <c r="BC115" i="1" s="1"/>
  <c r="BB115" i="1"/>
  <c r="R116" i="1"/>
  <c r="O116" i="1"/>
  <c r="U117" i="1"/>
  <c r="Q115" i="1" l="1"/>
  <c r="O117" i="1"/>
  <c r="R117" i="1"/>
  <c r="U118" i="1"/>
  <c r="BB116" i="1"/>
  <c r="AW116" i="1"/>
  <c r="P116" i="1" s="1"/>
  <c r="BC116" i="1" s="1"/>
  <c r="Q116" i="1" l="1"/>
  <c r="BB117" i="1"/>
  <c r="AW117" i="1"/>
  <c r="P117" i="1" s="1"/>
  <c r="BC117" i="1" s="1"/>
  <c r="R118" i="1"/>
  <c r="O118" i="1"/>
  <c r="U119" i="1"/>
  <c r="Q117" i="1" l="1"/>
  <c r="R119" i="1"/>
  <c r="O119" i="1"/>
  <c r="U120" i="1"/>
  <c r="BB118" i="1"/>
  <c r="AW118" i="1"/>
  <c r="P118" i="1" s="1"/>
  <c r="BC118" i="1" s="1"/>
  <c r="Q118" i="1" l="1"/>
  <c r="R120" i="1"/>
  <c r="O120" i="1"/>
  <c r="U121" i="1"/>
  <c r="BB119" i="1"/>
  <c r="AW119" i="1"/>
  <c r="P119" i="1" s="1"/>
  <c r="BC119" i="1" s="1"/>
  <c r="Q119" i="1" l="1"/>
  <c r="R121" i="1"/>
  <c r="O121" i="1"/>
  <c r="U122" i="1"/>
  <c r="AW120" i="1"/>
  <c r="P120" i="1" s="1"/>
  <c r="BC120" i="1" s="1"/>
  <c r="BB120" i="1"/>
  <c r="Q120" i="1" l="1"/>
  <c r="R122" i="1"/>
  <c r="O122" i="1"/>
  <c r="U123" i="1"/>
  <c r="AW121" i="1"/>
  <c r="P121" i="1" s="1"/>
  <c r="BC121" i="1" s="1"/>
  <c r="BB121" i="1"/>
  <c r="Q121" i="1" l="1"/>
  <c r="R123" i="1"/>
  <c r="O123" i="1"/>
  <c r="U124" i="1"/>
  <c r="AW122" i="1"/>
  <c r="P122" i="1" s="1"/>
  <c r="BC122" i="1" s="1"/>
  <c r="BB122" i="1"/>
  <c r="Q122" i="1" l="1"/>
  <c r="O124" i="1"/>
  <c r="R124" i="1"/>
  <c r="U125" i="1"/>
  <c r="BB123" i="1"/>
  <c r="AW123" i="1"/>
  <c r="P123" i="1" s="1"/>
  <c r="BC123" i="1" s="1"/>
  <c r="Q123" i="1" l="1"/>
  <c r="O125" i="1"/>
  <c r="R125" i="1"/>
  <c r="U126" i="1"/>
  <c r="AW124" i="1"/>
  <c r="P124" i="1" s="1"/>
  <c r="BC124" i="1" s="1"/>
  <c r="BB124" i="1"/>
  <c r="Q124" i="1" l="1"/>
  <c r="AW125" i="1"/>
  <c r="P125" i="1" s="1"/>
  <c r="BC125" i="1" s="1"/>
  <c r="BB125" i="1"/>
  <c r="R126" i="1"/>
  <c r="O126" i="1"/>
  <c r="U127" i="1"/>
  <c r="Q125" i="1" l="1"/>
  <c r="R127" i="1"/>
  <c r="O127" i="1"/>
  <c r="U128" i="1"/>
  <c r="BB126" i="1"/>
  <c r="AW126" i="1"/>
  <c r="P126" i="1" s="1"/>
  <c r="BC126" i="1" s="1"/>
  <c r="Q126" i="1" l="1"/>
  <c r="R128" i="1"/>
  <c r="O128" i="1"/>
  <c r="U129" i="1"/>
  <c r="BB127" i="1"/>
  <c r="AW127" i="1"/>
  <c r="P127" i="1" s="1"/>
  <c r="BC127" i="1" s="1"/>
  <c r="Q127" i="1" l="1"/>
  <c r="R129" i="1"/>
  <c r="O129" i="1"/>
  <c r="U130" i="1"/>
  <c r="AW128" i="1"/>
  <c r="P128" i="1" s="1"/>
  <c r="BC128" i="1" s="1"/>
  <c r="BB128" i="1"/>
  <c r="Q128" i="1" l="1"/>
  <c r="R130" i="1"/>
  <c r="O130" i="1"/>
  <c r="U131" i="1"/>
  <c r="AW129" i="1"/>
  <c r="P129" i="1" s="1"/>
  <c r="BC129" i="1" s="1"/>
  <c r="BB129" i="1"/>
  <c r="Q129" i="1" l="1"/>
  <c r="R131" i="1"/>
  <c r="O131" i="1"/>
  <c r="U132" i="1"/>
  <c r="AW130" i="1"/>
  <c r="P130" i="1" s="1"/>
  <c r="BC130" i="1" s="1"/>
  <c r="BB130" i="1"/>
  <c r="Q130" i="1" l="1"/>
  <c r="R132" i="1"/>
  <c r="O132" i="1"/>
  <c r="U133" i="1"/>
  <c r="AW131" i="1"/>
  <c r="P131" i="1" s="1"/>
  <c r="BC131" i="1" s="1"/>
  <c r="BB131" i="1"/>
  <c r="Q131" i="1" l="1"/>
  <c r="R133" i="1"/>
  <c r="O133" i="1"/>
  <c r="U134" i="1"/>
  <c r="AW132" i="1"/>
  <c r="P132" i="1" s="1"/>
  <c r="BC132" i="1" s="1"/>
  <c r="BB132" i="1"/>
  <c r="Q132" i="1" l="1"/>
  <c r="R134" i="1"/>
  <c r="O134" i="1"/>
  <c r="U135" i="1"/>
  <c r="AW133" i="1"/>
  <c r="P133" i="1" s="1"/>
  <c r="BC133" i="1" s="1"/>
  <c r="BB133" i="1"/>
  <c r="Q133" i="1" l="1"/>
  <c r="R135" i="1"/>
  <c r="O135" i="1"/>
  <c r="U136" i="1"/>
  <c r="AW134" i="1"/>
  <c r="P134" i="1" s="1"/>
  <c r="BC134" i="1" s="1"/>
  <c r="BB134" i="1"/>
  <c r="Q134" i="1" l="1"/>
  <c r="O136" i="1"/>
  <c r="R136" i="1"/>
  <c r="U137" i="1"/>
  <c r="AW135" i="1"/>
  <c r="P135" i="1" s="1"/>
  <c r="BC135" i="1" s="1"/>
  <c r="BB135" i="1"/>
  <c r="Q135" i="1" l="1"/>
  <c r="R137" i="1"/>
  <c r="O137" i="1"/>
  <c r="U138" i="1"/>
  <c r="BB136" i="1"/>
  <c r="AW136" i="1"/>
  <c r="P136" i="1" s="1"/>
  <c r="BC136" i="1" s="1"/>
  <c r="Q136" i="1" l="1"/>
  <c r="R138" i="1"/>
  <c r="O138" i="1"/>
  <c r="U139" i="1"/>
  <c r="BB137" i="1"/>
  <c r="AW137" i="1"/>
  <c r="P137" i="1" s="1"/>
  <c r="BC137" i="1" s="1"/>
  <c r="Q137" i="1" l="1"/>
  <c r="O139" i="1"/>
  <c r="R139" i="1"/>
  <c r="U140" i="1"/>
  <c r="AW138" i="1"/>
  <c r="P138" i="1" s="1"/>
  <c r="BC138" i="1" s="1"/>
  <c r="BB138" i="1"/>
  <c r="Q138" i="1" l="1"/>
  <c r="BB139" i="1"/>
  <c r="AW139" i="1"/>
  <c r="P139" i="1" s="1"/>
  <c r="BC139" i="1" s="1"/>
  <c r="R140" i="1"/>
  <c r="O140" i="1"/>
  <c r="U141" i="1"/>
  <c r="Q139" i="1" l="1"/>
  <c r="R141" i="1"/>
  <c r="O141" i="1"/>
  <c r="U142" i="1"/>
  <c r="BB140" i="1"/>
  <c r="AW140" i="1"/>
  <c r="P140" i="1" s="1"/>
  <c r="BC140" i="1" s="1"/>
  <c r="Q140" i="1" l="1"/>
  <c r="R142" i="1"/>
  <c r="O142" i="1"/>
  <c r="U143" i="1"/>
  <c r="AW141" i="1"/>
  <c r="P141" i="1" s="1"/>
  <c r="BC141" i="1" s="1"/>
  <c r="BB141" i="1"/>
  <c r="Q141" i="1" l="1"/>
  <c r="R143" i="1"/>
  <c r="O143" i="1"/>
  <c r="U144" i="1"/>
  <c r="AW142" i="1"/>
  <c r="P142" i="1" s="1"/>
  <c r="BC142" i="1" s="1"/>
  <c r="Q142" i="1" s="1"/>
  <c r="BB142" i="1"/>
  <c r="R144" i="1" l="1"/>
  <c r="O144" i="1"/>
  <c r="U145" i="1"/>
  <c r="BB143" i="1"/>
  <c r="AW143" i="1"/>
  <c r="P143" i="1" s="1"/>
  <c r="BC143" i="1" s="1"/>
  <c r="Q143" i="1" l="1"/>
  <c r="R145" i="1"/>
  <c r="O145" i="1"/>
  <c r="U146" i="1"/>
  <c r="BB144" i="1"/>
  <c r="AW144" i="1"/>
  <c r="P144" i="1" s="1"/>
  <c r="BC144" i="1" s="1"/>
  <c r="Q144" i="1" l="1"/>
  <c r="R146" i="1"/>
  <c r="O146" i="1"/>
  <c r="U147" i="1"/>
  <c r="AW145" i="1"/>
  <c r="P145" i="1" s="1"/>
  <c r="BC145" i="1" s="1"/>
  <c r="BB145" i="1"/>
  <c r="Q145" i="1" l="1"/>
  <c r="R147" i="1"/>
  <c r="O147" i="1"/>
  <c r="U148" i="1"/>
  <c r="BB146" i="1"/>
  <c r="AW146" i="1"/>
  <c r="P146" i="1" s="1"/>
  <c r="BC146" i="1" s="1"/>
  <c r="Q146" i="1" l="1"/>
  <c r="R148" i="1"/>
  <c r="O148" i="1"/>
  <c r="U149" i="1"/>
  <c r="BB147" i="1"/>
  <c r="AW147" i="1"/>
  <c r="P147" i="1" s="1"/>
  <c r="BC147" i="1" s="1"/>
  <c r="Q147" i="1" l="1"/>
  <c r="R149" i="1"/>
  <c r="O149" i="1"/>
  <c r="U150" i="1"/>
  <c r="BB148" i="1"/>
  <c r="AW148" i="1"/>
  <c r="P148" i="1" s="1"/>
  <c r="BC148" i="1" s="1"/>
  <c r="Q148" i="1" l="1"/>
  <c r="R150" i="1"/>
  <c r="O150" i="1"/>
  <c r="U151" i="1"/>
  <c r="BB149" i="1"/>
  <c r="AW149" i="1"/>
  <c r="P149" i="1" s="1"/>
  <c r="BC149" i="1" s="1"/>
  <c r="Q149" i="1" l="1"/>
  <c r="R151" i="1"/>
  <c r="O151" i="1"/>
  <c r="U152" i="1"/>
  <c r="BB150" i="1"/>
  <c r="AW150" i="1"/>
  <c r="P150" i="1" s="1"/>
  <c r="BC150" i="1" s="1"/>
  <c r="Q150" i="1" l="1"/>
  <c r="R152" i="1"/>
  <c r="O152" i="1"/>
  <c r="U153" i="1"/>
  <c r="BB151" i="1"/>
  <c r="AW151" i="1"/>
  <c r="P151" i="1" s="1"/>
  <c r="BC151" i="1" s="1"/>
  <c r="Q151" i="1" l="1"/>
  <c r="R153" i="1"/>
  <c r="O153" i="1"/>
  <c r="U154" i="1"/>
  <c r="BB152" i="1"/>
  <c r="AW152" i="1"/>
  <c r="P152" i="1" s="1"/>
  <c r="BC152" i="1" s="1"/>
  <c r="Q152" i="1" l="1"/>
  <c r="R154" i="1"/>
  <c r="O154" i="1"/>
  <c r="U155" i="1"/>
  <c r="BB153" i="1"/>
  <c r="AW153" i="1"/>
  <c r="P153" i="1" s="1"/>
  <c r="BC153" i="1" s="1"/>
  <c r="Q153" i="1" l="1"/>
  <c r="O155" i="1"/>
  <c r="R155" i="1"/>
  <c r="U156" i="1"/>
  <c r="BB154" i="1"/>
  <c r="AW154" i="1"/>
  <c r="P154" i="1" s="1"/>
  <c r="BC154" i="1" s="1"/>
  <c r="Q154" i="1" l="1"/>
  <c r="AW155" i="1"/>
  <c r="P155" i="1"/>
  <c r="BC155" i="1" s="1"/>
  <c r="BB155" i="1"/>
  <c r="O156" i="1"/>
  <c r="R156" i="1"/>
  <c r="U157" i="1"/>
  <c r="Q155" i="1" l="1"/>
  <c r="R157" i="1"/>
  <c r="O157" i="1"/>
  <c r="U158" i="1"/>
  <c r="BB156" i="1"/>
  <c r="AW156" i="1"/>
  <c r="P156" i="1" s="1"/>
  <c r="BC156" i="1" s="1"/>
  <c r="Q156" i="1" l="1"/>
  <c r="R158" i="1"/>
  <c r="O158" i="1"/>
  <c r="U159" i="1"/>
  <c r="BB157" i="1"/>
  <c r="AW157" i="1"/>
  <c r="P157" i="1" s="1"/>
  <c r="BC157" i="1" s="1"/>
  <c r="Q157" i="1" l="1"/>
  <c r="R159" i="1"/>
  <c r="O159" i="1"/>
  <c r="U160" i="1"/>
  <c r="AW158" i="1"/>
  <c r="P158" i="1"/>
  <c r="BC158" i="1" s="1"/>
  <c r="BB158" i="1"/>
  <c r="Q158" i="1" l="1"/>
  <c r="R160" i="1"/>
  <c r="O160" i="1"/>
  <c r="U161" i="1"/>
  <c r="BB159" i="1"/>
  <c r="AW159" i="1"/>
  <c r="P159" i="1" s="1"/>
  <c r="BC159" i="1" s="1"/>
  <c r="Q159" i="1" l="1"/>
  <c r="O161" i="1"/>
  <c r="R161" i="1"/>
  <c r="U162" i="1"/>
  <c r="BB160" i="1"/>
  <c r="AW160" i="1"/>
  <c r="P160" i="1" s="1"/>
  <c r="BC160" i="1" s="1"/>
  <c r="Q160" i="1" l="1"/>
  <c r="AW161" i="1"/>
  <c r="P161" i="1"/>
  <c r="BC161" i="1" s="1"/>
  <c r="BB161" i="1"/>
  <c r="R162" i="1"/>
  <c r="O162" i="1"/>
  <c r="U163" i="1"/>
  <c r="Q161" i="1" l="1"/>
  <c r="R163" i="1"/>
  <c r="O163" i="1"/>
  <c r="U164" i="1"/>
  <c r="BB162" i="1"/>
  <c r="AW162" i="1"/>
  <c r="P162" i="1"/>
  <c r="BC162" i="1" s="1"/>
  <c r="Q162" i="1" s="1"/>
  <c r="R164" i="1" l="1"/>
  <c r="O164" i="1"/>
  <c r="U165" i="1"/>
  <c r="BB163" i="1"/>
  <c r="AW163" i="1"/>
  <c r="P163" i="1" s="1"/>
  <c r="BC163" i="1" s="1"/>
  <c r="Q163" i="1" l="1"/>
  <c r="O165" i="1"/>
  <c r="R165" i="1"/>
  <c r="U166" i="1"/>
  <c r="AW164" i="1"/>
  <c r="P164" i="1"/>
  <c r="BC164" i="1" s="1"/>
  <c r="BB164" i="1"/>
  <c r="Q164" i="1" l="1"/>
  <c r="BB165" i="1"/>
  <c r="AW165" i="1"/>
  <c r="P165" i="1" s="1"/>
  <c r="BC165" i="1" s="1"/>
  <c r="R166" i="1"/>
  <c r="O166" i="1"/>
  <c r="U167" i="1"/>
  <c r="Q165" i="1" l="1"/>
  <c r="R167" i="1"/>
  <c r="O167" i="1"/>
  <c r="U168" i="1"/>
  <c r="BB166" i="1"/>
  <c r="AW166" i="1"/>
  <c r="P166" i="1" s="1"/>
  <c r="BC166" i="1" s="1"/>
  <c r="Q166" i="1" l="1"/>
  <c r="R168" i="1"/>
  <c r="O168" i="1"/>
  <c r="U169" i="1"/>
  <c r="AW167" i="1"/>
  <c r="P167" i="1" s="1"/>
  <c r="BC167" i="1" s="1"/>
  <c r="BB167" i="1"/>
  <c r="Q167" i="1" l="1"/>
  <c r="R169" i="1"/>
  <c r="O169" i="1"/>
  <c r="U170" i="1"/>
  <c r="BB168" i="1"/>
  <c r="AW168" i="1"/>
  <c r="P168" i="1" s="1"/>
  <c r="BC168" i="1" s="1"/>
  <c r="Q168" i="1" l="1"/>
  <c r="R170" i="1"/>
  <c r="O170" i="1"/>
  <c r="U171" i="1"/>
  <c r="P169" i="1"/>
  <c r="BC169" i="1" s="1"/>
  <c r="BB169" i="1"/>
  <c r="AW169" i="1"/>
  <c r="Q169" i="1" l="1"/>
  <c r="R171" i="1"/>
  <c r="O171" i="1"/>
  <c r="U172" i="1"/>
  <c r="BB170" i="1"/>
  <c r="AW170" i="1"/>
  <c r="P170" i="1"/>
  <c r="BC170" i="1" s="1"/>
  <c r="Q170" i="1" s="1"/>
  <c r="R172" i="1" l="1"/>
  <c r="O172" i="1"/>
  <c r="U173" i="1"/>
  <c r="AW171" i="1"/>
  <c r="P171" i="1"/>
  <c r="BC171" i="1" s="1"/>
  <c r="BB171" i="1"/>
  <c r="Q171" i="1" l="1"/>
  <c r="R173" i="1"/>
  <c r="O173" i="1"/>
  <c r="U174" i="1"/>
  <c r="AW172" i="1"/>
  <c r="P172" i="1"/>
  <c r="BC172" i="1" s="1"/>
  <c r="BB172" i="1"/>
  <c r="Q172" i="1" l="1"/>
  <c r="R174" i="1"/>
  <c r="O174" i="1"/>
  <c r="U175" i="1"/>
  <c r="AW173" i="1"/>
  <c r="P173" i="1"/>
  <c r="BC173" i="1" s="1"/>
  <c r="BB173" i="1"/>
  <c r="Q173" i="1" l="1"/>
  <c r="R175" i="1"/>
  <c r="O175" i="1"/>
  <c r="U176" i="1"/>
  <c r="P174" i="1"/>
  <c r="BC174" i="1" s="1"/>
  <c r="BB174" i="1"/>
  <c r="AW174" i="1"/>
  <c r="Q174" i="1" l="1"/>
  <c r="R176" i="1"/>
  <c r="O176" i="1"/>
  <c r="U177" i="1"/>
  <c r="AW175" i="1"/>
  <c r="P175" i="1"/>
  <c r="BC175" i="1" s="1"/>
  <c r="BB175" i="1"/>
  <c r="Q175" i="1" l="1"/>
  <c r="R177" i="1"/>
  <c r="O177" i="1"/>
  <c r="U178" i="1"/>
  <c r="P176" i="1"/>
  <c r="BC176" i="1" s="1"/>
  <c r="BB176" i="1"/>
  <c r="AW176" i="1"/>
  <c r="Q176" i="1" l="1"/>
  <c r="R178" i="1"/>
  <c r="O178" i="1"/>
  <c r="U179" i="1"/>
  <c r="P177" i="1"/>
  <c r="BC177" i="1" s="1"/>
  <c r="BB177" i="1"/>
  <c r="AW177" i="1"/>
  <c r="Q177" i="1" l="1"/>
  <c r="R179" i="1"/>
  <c r="O179" i="1"/>
  <c r="U180" i="1"/>
  <c r="BB178" i="1"/>
  <c r="AW178" i="1"/>
  <c r="P178" i="1"/>
  <c r="BC178" i="1" s="1"/>
  <c r="Q178" i="1" s="1"/>
  <c r="R180" i="1" l="1"/>
  <c r="O180" i="1"/>
  <c r="U181" i="1"/>
  <c r="BB179" i="1"/>
  <c r="AW179" i="1"/>
  <c r="P179" i="1"/>
  <c r="BC179" i="1" s="1"/>
  <c r="Q179" i="1" s="1"/>
  <c r="R181" i="1" l="1"/>
  <c r="O181" i="1"/>
  <c r="U182" i="1"/>
  <c r="AW180" i="1"/>
  <c r="P180" i="1"/>
  <c r="BC180" i="1" s="1"/>
  <c r="BB180" i="1"/>
  <c r="Q180" i="1" l="1"/>
  <c r="R182" i="1"/>
  <c r="O182" i="1"/>
  <c r="U183" i="1"/>
  <c r="P181" i="1"/>
  <c r="BC181" i="1" s="1"/>
  <c r="BB181" i="1"/>
  <c r="AW181" i="1"/>
  <c r="Q181" i="1" l="1"/>
  <c r="R183" i="1"/>
  <c r="O183" i="1"/>
  <c r="U184" i="1"/>
  <c r="BB182" i="1"/>
  <c r="AW182" i="1"/>
  <c r="P182" i="1"/>
  <c r="BC182" i="1" s="1"/>
  <c r="Q182" i="1" s="1"/>
  <c r="R184" i="1" l="1"/>
  <c r="O184" i="1"/>
  <c r="U185" i="1"/>
  <c r="AW183" i="1"/>
  <c r="P183" i="1"/>
  <c r="BC183" i="1" s="1"/>
  <c r="BB183" i="1"/>
  <c r="Q183" i="1" l="1"/>
  <c r="R185" i="1"/>
  <c r="O185" i="1"/>
  <c r="U186" i="1"/>
  <c r="P184" i="1"/>
  <c r="BC184" i="1" s="1"/>
  <c r="BB184" i="1"/>
  <c r="AW184" i="1"/>
  <c r="Q184" i="1" l="1"/>
  <c r="R186" i="1"/>
  <c r="O186" i="1"/>
  <c r="U187" i="1"/>
  <c r="P185" i="1"/>
  <c r="BC185" i="1" s="1"/>
  <c r="BB185" i="1"/>
  <c r="AW185" i="1"/>
  <c r="Q185" i="1" l="1"/>
  <c r="R187" i="1"/>
  <c r="O187" i="1"/>
  <c r="U188" i="1"/>
  <c r="P186" i="1"/>
  <c r="BC186" i="1" s="1"/>
  <c r="Q186" i="1" s="1"/>
  <c r="BB186" i="1"/>
  <c r="AW186" i="1"/>
  <c r="R188" i="1" l="1"/>
  <c r="O188" i="1"/>
  <c r="U189" i="1"/>
  <c r="AW187" i="1"/>
  <c r="P187" i="1"/>
  <c r="BC187" i="1" s="1"/>
  <c r="BB187" i="1"/>
  <c r="Q187" i="1" l="1"/>
  <c r="R189" i="1"/>
  <c r="O189" i="1"/>
  <c r="U190" i="1"/>
  <c r="P188" i="1"/>
  <c r="BC188" i="1" s="1"/>
  <c r="Q188" i="1" s="1"/>
  <c r="BB188" i="1"/>
  <c r="AW188" i="1"/>
  <c r="R190" i="1" l="1"/>
  <c r="O190" i="1"/>
  <c r="U191" i="1"/>
  <c r="P189" i="1"/>
  <c r="BC189" i="1" s="1"/>
  <c r="BB189" i="1"/>
  <c r="AW189" i="1"/>
  <c r="Q189" i="1" l="1"/>
  <c r="R191" i="1"/>
  <c r="O191" i="1"/>
  <c r="U192" i="1"/>
  <c r="BB190" i="1"/>
  <c r="AW190" i="1"/>
  <c r="P190" i="1"/>
  <c r="BC190" i="1" s="1"/>
  <c r="Q190" i="1" s="1"/>
  <c r="R192" i="1" l="1"/>
  <c r="O192" i="1"/>
  <c r="U193" i="1"/>
  <c r="AW191" i="1"/>
  <c r="P191" i="1"/>
  <c r="BC191" i="1" s="1"/>
  <c r="BB191" i="1"/>
  <c r="Q191" i="1" l="1"/>
  <c r="R193" i="1"/>
  <c r="O193" i="1"/>
  <c r="U194" i="1"/>
  <c r="AW192" i="1"/>
  <c r="P192" i="1"/>
  <c r="BC192" i="1" s="1"/>
  <c r="BB192" i="1"/>
  <c r="Q192" i="1" l="1"/>
  <c r="R194" i="1"/>
  <c r="O194" i="1"/>
  <c r="U195" i="1"/>
  <c r="P193" i="1"/>
  <c r="BC193" i="1" s="1"/>
  <c r="BB193" i="1"/>
  <c r="AW193" i="1"/>
  <c r="Q193" i="1" l="1"/>
  <c r="R195" i="1"/>
  <c r="O195" i="1"/>
  <c r="U196" i="1"/>
  <c r="P194" i="1"/>
  <c r="BC194" i="1" s="1"/>
  <c r="Q194" i="1" s="1"/>
  <c r="BB194" i="1"/>
  <c r="AW194" i="1"/>
  <c r="R196" i="1" l="1"/>
  <c r="O196" i="1"/>
  <c r="U197" i="1"/>
  <c r="BB195" i="1"/>
  <c r="AW195" i="1"/>
  <c r="P195" i="1"/>
  <c r="BC195" i="1" s="1"/>
  <c r="Q195" i="1" s="1"/>
  <c r="R197" i="1" l="1"/>
  <c r="O197" i="1"/>
  <c r="U198" i="1"/>
  <c r="P196" i="1"/>
  <c r="BC196" i="1" s="1"/>
  <c r="BB196" i="1"/>
  <c r="AW196" i="1"/>
  <c r="Q196" i="1" l="1"/>
  <c r="R198" i="1"/>
  <c r="O198" i="1"/>
  <c r="U199" i="1"/>
  <c r="AW197" i="1"/>
  <c r="P197" i="1"/>
  <c r="BC197" i="1" s="1"/>
  <c r="BB197" i="1"/>
  <c r="Q197" i="1" l="1"/>
  <c r="R199" i="1"/>
  <c r="O199" i="1"/>
  <c r="U200" i="1"/>
  <c r="BB198" i="1"/>
  <c r="AW198" i="1"/>
  <c r="P198" i="1"/>
  <c r="BC198" i="1" s="1"/>
  <c r="Q198" i="1" s="1"/>
  <c r="R200" i="1" l="1"/>
  <c r="O200" i="1"/>
  <c r="U201" i="1"/>
  <c r="AW199" i="1"/>
  <c r="P199" i="1"/>
  <c r="BC199" i="1" s="1"/>
  <c r="BB199" i="1"/>
  <c r="Q199" i="1" l="1"/>
  <c r="R201" i="1"/>
  <c r="O201" i="1"/>
  <c r="U202" i="1"/>
  <c r="P200" i="1"/>
  <c r="BC200" i="1" s="1"/>
  <c r="Q200" i="1" s="1"/>
  <c r="BB200" i="1"/>
  <c r="AW200" i="1"/>
  <c r="R202" i="1" l="1"/>
  <c r="O202" i="1"/>
  <c r="U203" i="1"/>
  <c r="P201" i="1"/>
  <c r="BC201" i="1" s="1"/>
  <c r="BB201" i="1"/>
  <c r="AW201" i="1"/>
  <c r="Q201" i="1" l="1"/>
  <c r="R203" i="1"/>
  <c r="O203" i="1"/>
  <c r="U204" i="1"/>
  <c r="AW202" i="1"/>
  <c r="P202" i="1"/>
  <c r="BC202" i="1" s="1"/>
  <c r="BB202" i="1"/>
  <c r="Q202" i="1" l="1"/>
  <c r="R204" i="1"/>
  <c r="O204" i="1"/>
  <c r="U205" i="1"/>
  <c r="P203" i="1"/>
  <c r="BC203" i="1" s="1"/>
  <c r="BB203" i="1"/>
  <c r="AW203" i="1"/>
  <c r="Q203" i="1" l="1"/>
  <c r="R205" i="1"/>
  <c r="O205" i="1"/>
  <c r="U206" i="1"/>
  <c r="P204" i="1"/>
  <c r="BC204" i="1" s="1"/>
  <c r="BB204" i="1"/>
  <c r="AW204" i="1"/>
  <c r="Q204" i="1" l="1"/>
  <c r="R206" i="1"/>
  <c r="O206" i="1"/>
  <c r="U207" i="1"/>
  <c r="P205" i="1"/>
  <c r="BC205" i="1" s="1"/>
  <c r="BB205" i="1"/>
  <c r="AW205" i="1"/>
  <c r="Q205" i="1" l="1"/>
  <c r="O207" i="1"/>
  <c r="R207" i="1"/>
  <c r="U208" i="1"/>
  <c r="P206" i="1"/>
  <c r="BC206" i="1" s="1"/>
  <c r="BB206" i="1"/>
  <c r="AW206" i="1"/>
  <c r="Q206" i="1" l="1"/>
  <c r="P207" i="1"/>
  <c r="BB207" i="1"/>
  <c r="AW207" i="1"/>
  <c r="O208" i="1"/>
  <c r="R208" i="1"/>
  <c r="U209" i="1"/>
  <c r="BC207" i="1"/>
  <c r="Q207" i="1" l="1"/>
  <c r="R209" i="1"/>
  <c r="O209" i="1"/>
  <c r="U210" i="1"/>
  <c r="BB208" i="1"/>
  <c r="AW208" i="1"/>
  <c r="P208" i="1"/>
  <c r="BC208" i="1" s="1"/>
  <c r="Q208" i="1" s="1"/>
  <c r="R210" i="1" l="1"/>
  <c r="O210" i="1"/>
  <c r="U211" i="1"/>
  <c r="BB209" i="1"/>
  <c r="AW209" i="1"/>
  <c r="P209" i="1"/>
  <c r="BC209" i="1" s="1"/>
  <c r="Q209" i="1" s="1"/>
  <c r="O211" i="1" l="1"/>
  <c r="R211" i="1"/>
  <c r="U212" i="1"/>
  <c r="P210" i="1"/>
  <c r="BC210" i="1" s="1"/>
  <c r="BB210" i="1"/>
  <c r="AW210" i="1"/>
  <c r="Q210" i="1" l="1"/>
  <c r="P211" i="1"/>
  <c r="BB211" i="1"/>
  <c r="AW211" i="1"/>
  <c r="R212" i="1"/>
  <c r="O212" i="1"/>
  <c r="U213" i="1"/>
  <c r="BC211" i="1"/>
  <c r="Q211" i="1" l="1"/>
  <c r="O213" i="1"/>
  <c r="R213" i="1"/>
  <c r="U214" i="1"/>
  <c r="BB212" i="1"/>
  <c r="AW212" i="1"/>
  <c r="P212" i="1"/>
  <c r="BC212" i="1" s="1"/>
  <c r="Q212" i="1" s="1"/>
  <c r="AW213" i="1" l="1"/>
  <c r="P213" i="1"/>
  <c r="BC213" i="1" s="1"/>
  <c r="BB213" i="1"/>
  <c r="O214" i="1"/>
  <c r="R214" i="1"/>
  <c r="U215" i="1"/>
  <c r="Q213" i="1" l="1"/>
  <c r="R215" i="1"/>
  <c r="O215" i="1"/>
  <c r="U216" i="1"/>
  <c r="AW214" i="1"/>
  <c r="P214" i="1"/>
  <c r="BC214" i="1" s="1"/>
  <c r="BB214" i="1"/>
  <c r="Q214" i="1" l="1"/>
  <c r="R216" i="1"/>
  <c r="O216" i="1"/>
  <c r="U217" i="1"/>
  <c r="P215" i="1"/>
  <c r="BC215" i="1" s="1"/>
  <c r="BB215" i="1"/>
  <c r="AW215" i="1"/>
  <c r="Q215" i="1" l="1"/>
  <c r="O217" i="1"/>
  <c r="R217" i="1"/>
  <c r="U218" i="1"/>
  <c r="BB216" i="1"/>
  <c r="AW216" i="1"/>
  <c r="P216" i="1"/>
  <c r="BC216" i="1" s="1"/>
  <c r="Q216" i="1" s="1"/>
  <c r="AW217" i="1" l="1"/>
  <c r="P217" i="1"/>
  <c r="BC217" i="1" s="1"/>
  <c r="BB217" i="1"/>
  <c r="O218" i="1"/>
  <c r="R218" i="1"/>
  <c r="U219" i="1"/>
  <c r="Q217" i="1" l="1"/>
  <c r="R219" i="1"/>
  <c r="O219" i="1"/>
  <c r="U220" i="1"/>
  <c r="P218" i="1"/>
  <c r="BC218" i="1" s="1"/>
  <c r="BB218" i="1"/>
  <c r="AW218" i="1"/>
  <c r="Q218" i="1" l="1"/>
  <c r="R220" i="1"/>
  <c r="O220" i="1"/>
  <c r="U221" i="1"/>
  <c r="BB219" i="1"/>
  <c r="AW219" i="1"/>
  <c r="P219" i="1"/>
  <c r="BC219" i="1" s="1"/>
  <c r="Q219" i="1" s="1"/>
  <c r="R221" i="1" l="1"/>
  <c r="O221" i="1"/>
  <c r="U222" i="1"/>
  <c r="P220" i="1"/>
  <c r="BC220" i="1" s="1"/>
  <c r="BB220" i="1"/>
  <c r="AW220" i="1"/>
  <c r="Q220" i="1" l="1"/>
  <c r="R222" i="1"/>
  <c r="O222" i="1"/>
  <c r="U223" i="1"/>
  <c r="P221" i="1"/>
  <c r="BC221" i="1" s="1"/>
  <c r="BB221" i="1"/>
  <c r="AW221" i="1"/>
  <c r="Q221" i="1" l="1"/>
  <c r="R223" i="1"/>
  <c r="O223" i="1"/>
  <c r="U224" i="1"/>
  <c r="P222" i="1"/>
  <c r="BC222" i="1" s="1"/>
  <c r="BB222" i="1"/>
  <c r="AW222" i="1"/>
  <c r="Q222" i="1" l="1"/>
  <c r="R224" i="1"/>
  <c r="O224" i="1"/>
  <c r="U225" i="1"/>
  <c r="BB223" i="1"/>
  <c r="P223" i="1"/>
  <c r="BC223" i="1" s="1"/>
  <c r="AW223" i="1"/>
  <c r="Q223" i="1" l="1"/>
  <c r="R225" i="1"/>
  <c r="O225" i="1"/>
  <c r="U226" i="1"/>
  <c r="BB224" i="1"/>
  <c r="AW224" i="1"/>
  <c r="P224" i="1"/>
  <c r="BC224" i="1" s="1"/>
  <c r="Q224" i="1" s="1"/>
  <c r="R226" i="1" l="1"/>
  <c r="O226" i="1"/>
  <c r="U227" i="1"/>
  <c r="P225" i="1"/>
  <c r="BC225" i="1" s="1"/>
  <c r="BB225" i="1"/>
  <c r="AW225" i="1"/>
  <c r="Q225" i="1" l="1"/>
  <c r="R227" i="1"/>
  <c r="O227" i="1"/>
  <c r="U228" i="1"/>
  <c r="P226" i="1"/>
  <c r="BC226" i="1" s="1"/>
  <c r="BB226" i="1"/>
  <c r="AW226" i="1"/>
  <c r="Q226" i="1" l="1"/>
  <c r="R228" i="1"/>
  <c r="O228" i="1"/>
  <c r="U229" i="1"/>
  <c r="BB227" i="1"/>
  <c r="P227" i="1"/>
  <c r="BC227" i="1" s="1"/>
  <c r="AW227" i="1"/>
  <c r="Q227" i="1" l="1"/>
  <c r="R229" i="1"/>
  <c r="O229" i="1"/>
  <c r="U230" i="1"/>
  <c r="AW228" i="1"/>
  <c r="P228" i="1"/>
  <c r="BC228" i="1" s="1"/>
  <c r="BB228" i="1"/>
  <c r="Q228" i="1" l="1"/>
  <c r="R230" i="1"/>
  <c r="O230" i="1"/>
  <c r="U231" i="1"/>
  <c r="AW229" i="1"/>
  <c r="P229" i="1"/>
  <c r="BC229" i="1" s="1"/>
  <c r="BB229" i="1"/>
  <c r="Q229" i="1" l="1"/>
  <c r="R231" i="1"/>
  <c r="O231" i="1"/>
  <c r="U232" i="1"/>
  <c r="P230" i="1"/>
  <c r="BC230" i="1" s="1"/>
  <c r="BB230" i="1"/>
  <c r="AW230" i="1"/>
  <c r="Q230" i="1" l="1"/>
  <c r="R232" i="1"/>
  <c r="O232" i="1"/>
  <c r="U233" i="1"/>
  <c r="P231" i="1"/>
  <c r="BC231" i="1" s="1"/>
  <c r="BB231" i="1"/>
  <c r="AW231" i="1"/>
  <c r="Q231" i="1" l="1"/>
  <c r="R233" i="1"/>
  <c r="O233" i="1"/>
  <c r="U234" i="1"/>
  <c r="BB232" i="1"/>
  <c r="AW232" i="1"/>
  <c r="P232" i="1"/>
  <c r="BC232" i="1" s="1"/>
  <c r="Q232" i="1" s="1"/>
  <c r="O234" i="1" l="1"/>
  <c r="R234" i="1"/>
  <c r="U235" i="1"/>
  <c r="AW233" i="1"/>
  <c r="P233" i="1"/>
  <c r="BC233" i="1" s="1"/>
  <c r="BB233" i="1"/>
  <c r="Q233" i="1" l="1"/>
  <c r="R235" i="1"/>
  <c r="O235" i="1"/>
  <c r="U236" i="1"/>
  <c r="AW234" i="1"/>
  <c r="P234" i="1"/>
  <c r="BC234" i="1" s="1"/>
  <c r="BB234" i="1"/>
  <c r="Q234" i="1" l="1"/>
  <c r="R236" i="1"/>
  <c r="O236" i="1"/>
  <c r="U237" i="1"/>
  <c r="P235" i="1"/>
  <c r="BC235" i="1" s="1"/>
  <c r="BB235" i="1"/>
  <c r="AW235" i="1"/>
  <c r="Q235" i="1" l="1"/>
  <c r="R237" i="1"/>
  <c r="O237" i="1"/>
  <c r="U238" i="1"/>
  <c r="BB236" i="1"/>
  <c r="AW236" i="1"/>
  <c r="P236" i="1"/>
  <c r="BC236" i="1" s="1"/>
  <c r="Q236" i="1" s="1"/>
  <c r="R238" i="1" l="1"/>
  <c r="O238" i="1"/>
  <c r="U239" i="1"/>
  <c r="AW237" i="1"/>
  <c r="P237" i="1"/>
  <c r="BC237" i="1" s="1"/>
  <c r="BB237" i="1"/>
  <c r="Q237" i="1" l="1"/>
  <c r="R239" i="1"/>
  <c r="O239" i="1"/>
  <c r="U240" i="1"/>
  <c r="P238" i="1"/>
  <c r="BC238" i="1" s="1"/>
  <c r="BB238" i="1"/>
  <c r="AW238" i="1"/>
  <c r="Q238" i="1" l="1"/>
  <c r="R240" i="1"/>
  <c r="O240" i="1"/>
  <c r="U241" i="1"/>
  <c r="P239" i="1"/>
  <c r="BC239" i="1" s="1"/>
  <c r="BB239" i="1"/>
  <c r="AW239" i="1"/>
  <c r="Q239" i="1" l="1"/>
  <c r="O241" i="1"/>
  <c r="R241" i="1"/>
  <c r="U242" i="1"/>
  <c r="BB240" i="1"/>
  <c r="AW240" i="1"/>
  <c r="P240" i="1"/>
  <c r="BC240" i="1" s="1"/>
  <c r="Q240" i="1" s="1"/>
  <c r="AW241" i="1" l="1"/>
  <c r="P241" i="1"/>
  <c r="BC241" i="1" s="1"/>
  <c r="BB241" i="1"/>
  <c r="R242" i="1"/>
  <c r="O242" i="1"/>
  <c r="U243" i="1"/>
  <c r="Q241" i="1" l="1"/>
  <c r="O243" i="1"/>
  <c r="R243" i="1"/>
  <c r="U244" i="1"/>
  <c r="P242" i="1"/>
  <c r="BC242" i="1" s="1"/>
  <c r="BB242" i="1"/>
  <c r="AW242" i="1"/>
  <c r="Q242" i="1" l="1"/>
  <c r="BB243" i="1"/>
  <c r="AW243" i="1"/>
  <c r="P243" i="1"/>
  <c r="BC243" i="1" s="1"/>
  <c r="Q243" i="1" s="1"/>
  <c r="R244" i="1"/>
  <c r="O244" i="1"/>
  <c r="U245" i="1"/>
  <c r="O245" i="1" l="1"/>
  <c r="R245" i="1"/>
  <c r="U246" i="1"/>
  <c r="P244" i="1"/>
  <c r="BC244" i="1" s="1"/>
  <c r="BB244" i="1"/>
  <c r="AW244" i="1"/>
  <c r="Q244" i="1" l="1"/>
  <c r="R246" i="1"/>
  <c r="O246" i="1"/>
  <c r="U247" i="1"/>
  <c r="P245" i="1"/>
  <c r="BC245" i="1" s="1"/>
  <c r="BB245" i="1"/>
  <c r="AW245" i="1"/>
  <c r="Q245" i="1" l="1"/>
  <c r="R247" i="1"/>
  <c r="O247" i="1"/>
  <c r="U248" i="1"/>
  <c r="BB246" i="1"/>
  <c r="AW246" i="1"/>
  <c r="P246" i="1"/>
  <c r="BC246" i="1" s="1"/>
  <c r="Q246" i="1" s="1"/>
  <c r="R248" i="1" l="1"/>
  <c r="O248" i="1"/>
  <c r="U249" i="1"/>
  <c r="AW247" i="1"/>
  <c r="BB247" i="1"/>
  <c r="P247" i="1"/>
  <c r="BC247" i="1" s="1"/>
  <c r="Q247" i="1" l="1"/>
  <c r="R249" i="1"/>
  <c r="O249" i="1"/>
  <c r="U250" i="1"/>
  <c r="AW248" i="1"/>
  <c r="P248" i="1"/>
  <c r="BC248" i="1" s="1"/>
  <c r="BB248" i="1"/>
  <c r="Q248" i="1" l="1"/>
  <c r="R250" i="1"/>
  <c r="O250" i="1"/>
  <c r="U251" i="1"/>
  <c r="AW249" i="1"/>
  <c r="P249" i="1"/>
  <c r="BC249" i="1" s="1"/>
  <c r="BB249" i="1"/>
  <c r="Q249" i="1" l="1"/>
  <c r="R251" i="1"/>
  <c r="O251" i="1"/>
  <c r="U252" i="1"/>
  <c r="P250" i="1"/>
  <c r="BC250" i="1" s="1"/>
  <c r="BB250" i="1"/>
  <c r="AW250" i="1"/>
  <c r="Q250" i="1" l="1"/>
  <c r="R252" i="1"/>
  <c r="O252" i="1"/>
  <c r="U253" i="1"/>
  <c r="P251" i="1"/>
  <c r="BC251" i="1" s="1"/>
  <c r="AW251" i="1"/>
  <c r="BB251" i="1"/>
  <c r="Q251" i="1" l="1"/>
  <c r="R253" i="1"/>
  <c r="O253" i="1"/>
  <c r="U254" i="1"/>
  <c r="AW252" i="1"/>
  <c r="BB252" i="1"/>
  <c r="P252" i="1"/>
  <c r="BC252" i="1" s="1"/>
  <c r="Q252" i="1" l="1"/>
  <c r="R254" i="1"/>
  <c r="O254" i="1"/>
  <c r="U255" i="1"/>
  <c r="AW253" i="1"/>
  <c r="BB253" i="1"/>
  <c r="P253" i="1"/>
  <c r="BC253" i="1" s="1"/>
  <c r="Q253" i="1" l="1"/>
  <c r="R255" i="1"/>
  <c r="O255" i="1"/>
  <c r="U256" i="1"/>
  <c r="BB254" i="1"/>
  <c r="P254" i="1"/>
  <c r="BC254" i="1" s="1"/>
  <c r="AW254" i="1"/>
  <c r="Q254" i="1" l="1"/>
  <c r="R256" i="1"/>
  <c r="O256" i="1"/>
  <c r="U257" i="1"/>
  <c r="AW255" i="1"/>
  <c r="P255" i="1"/>
  <c r="BC255" i="1" s="1"/>
  <c r="BB255" i="1"/>
  <c r="Q255" i="1" l="1"/>
  <c r="R257" i="1"/>
  <c r="O257" i="1"/>
  <c r="U258" i="1"/>
  <c r="P256" i="1"/>
  <c r="BC256" i="1" s="1"/>
  <c r="BB256" i="1"/>
  <c r="AW256" i="1"/>
  <c r="Q256" i="1" l="1"/>
  <c r="R258" i="1"/>
  <c r="O258" i="1"/>
  <c r="U259" i="1"/>
  <c r="AW257" i="1"/>
  <c r="P257" i="1"/>
  <c r="BC257" i="1" s="1"/>
  <c r="BB257" i="1"/>
  <c r="Q257" i="1" l="1"/>
  <c r="R259" i="1"/>
  <c r="O259" i="1"/>
  <c r="U260" i="1"/>
  <c r="AW258" i="1"/>
  <c r="P258" i="1"/>
  <c r="BC258" i="1" s="1"/>
  <c r="BB258" i="1"/>
  <c r="Q258" i="1" l="1"/>
  <c r="R260" i="1"/>
  <c r="O260" i="1"/>
  <c r="U261" i="1"/>
  <c r="AW259" i="1"/>
  <c r="P259" i="1"/>
  <c r="BC259" i="1" s="1"/>
  <c r="BB259" i="1"/>
  <c r="Q259" i="1" l="1"/>
  <c r="O261" i="1"/>
  <c r="R261" i="1"/>
  <c r="U262" i="1"/>
  <c r="P260" i="1"/>
  <c r="BC260" i="1" s="1"/>
  <c r="BB260" i="1"/>
  <c r="AW260" i="1"/>
  <c r="Q260" i="1" l="1"/>
  <c r="O262" i="1"/>
  <c r="R262" i="1"/>
  <c r="U263" i="1"/>
  <c r="AW261" i="1"/>
  <c r="P261" i="1"/>
  <c r="BC261" i="1" s="1"/>
  <c r="BB261" i="1"/>
  <c r="Q261" i="1" l="1"/>
  <c r="AW262" i="1"/>
  <c r="P262" i="1"/>
  <c r="BC262" i="1" s="1"/>
  <c r="BB262" i="1"/>
  <c r="R263" i="1"/>
  <c r="O263" i="1"/>
  <c r="U264" i="1"/>
  <c r="Q262" i="1" l="1"/>
  <c r="R264" i="1"/>
  <c r="O264" i="1"/>
  <c r="U265" i="1"/>
  <c r="P263" i="1"/>
  <c r="BC263" i="1" s="1"/>
  <c r="BB263" i="1"/>
  <c r="AW263" i="1"/>
  <c r="Q263" i="1" l="1"/>
  <c r="O265" i="1"/>
  <c r="R265" i="1"/>
  <c r="U266" i="1"/>
  <c r="P264" i="1"/>
  <c r="BC264" i="1" s="1"/>
  <c r="BB264" i="1"/>
  <c r="AW264" i="1"/>
  <c r="Q264" i="1" l="1"/>
  <c r="R266" i="1"/>
  <c r="O266" i="1"/>
  <c r="U267" i="1"/>
  <c r="P265" i="1"/>
  <c r="BC265" i="1" s="1"/>
  <c r="BB265" i="1"/>
  <c r="AW265" i="1"/>
  <c r="Q265" i="1" l="1"/>
  <c r="R267" i="1"/>
  <c r="O267" i="1"/>
  <c r="U268" i="1"/>
  <c r="BB266" i="1"/>
  <c r="AW266" i="1"/>
  <c r="P266" i="1"/>
  <c r="BC266" i="1" s="1"/>
  <c r="Q266" i="1" s="1"/>
  <c r="R268" i="1" l="1"/>
  <c r="O268" i="1"/>
  <c r="U269" i="1"/>
  <c r="AW267" i="1"/>
  <c r="P267" i="1"/>
  <c r="BC267" i="1" s="1"/>
  <c r="BB267" i="1"/>
  <c r="Q267" i="1" l="1"/>
  <c r="R269" i="1"/>
  <c r="O269" i="1"/>
  <c r="U270" i="1"/>
  <c r="P268" i="1"/>
  <c r="BC268" i="1" s="1"/>
  <c r="BB268" i="1"/>
  <c r="AW268" i="1"/>
  <c r="Q268" i="1" l="1"/>
  <c r="R270" i="1"/>
  <c r="O270" i="1"/>
  <c r="U271" i="1"/>
  <c r="P269" i="1"/>
  <c r="BC269" i="1" s="1"/>
  <c r="BB269" i="1"/>
  <c r="AW269" i="1"/>
  <c r="Q269" i="1" l="1"/>
  <c r="R271" i="1"/>
  <c r="O271" i="1"/>
  <c r="U272" i="1"/>
  <c r="BB270" i="1"/>
  <c r="P270" i="1"/>
  <c r="BC270" i="1" s="1"/>
  <c r="AW270" i="1"/>
  <c r="Q270" i="1" l="1"/>
  <c r="R272" i="1"/>
  <c r="O272" i="1"/>
  <c r="U273" i="1"/>
  <c r="P271" i="1"/>
  <c r="BC271" i="1" s="1"/>
  <c r="BB271" i="1"/>
  <c r="AW271" i="1"/>
  <c r="Q271" i="1" l="1"/>
  <c r="O273" i="1"/>
  <c r="R273" i="1"/>
  <c r="U274" i="1"/>
  <c r="P272" i="1"/>
  <c r="BC272" i="1" s="1"/>
  <c r="BB272" i="1"/>
  <c r="AW272" i="1"/>
  <c r="Q272" i="1" l="1"/>
  <c r="R274" i="1"/>
  <c r="O274" i="1"/>
  <c r="U275" i="1"/>
  <c r="AW273" i="1"/>
  <c r="P273" i="1"/>
  <c r="BC273" i="1" s="1"/>
  <c r="BB273" i="1"/>
  <c r="Q273" i="1" l="1"/>
  <c r="R275" i="1"/>
  <c r="O275" i="1"/>
  <c r="U276" i="1"/>
  <c r="P274" i="1"/>
  <c r="BC274" i="1" s="1"/>
  <c r="BB274" i="1"/>
  <c r="AW274" i="1"/>
  <c r="Q274" i="1" l="1"/>
  <c r="R276" i="1"/>
  <c r="O276" i="1"/>
  <c r="U277" i="1"/>
  <c r="AW275" i="1"/>
  <c r="P275" i="1"/>
  <c r="BC275" i="1" s="1"/>
  <c r="BB275" i="1"/>
  <c r="Q275" i="1" l="1"/>
  <c r="O277" i="1"/>
  <c r="R277" i="1"/>
  <c r="U278" i="1"/>
  <c r="AW276" i="1"/>
  <c r="P276" i="1"/>
  <c r="BC276" i="1" s="1"/>
  <c r="BB276" i="1"/>
  <c r="Q276" i="1" l="1"/>
  <c r="O278" i="1"/>
  <c r="R278" i="1"/>
  <c r="U279" i="1"/>
  <c r="AW277" i="1"/>
  <c r="P277" i="1"/>
  <c r="BC277" i="1" s="1"/>
  <c r="BB277" i="1"/>
  <c r="Q277" i="1" l="1"/>
  <c r="AW278" i="1"/>
  <c r="P278" i="1"/>
  <c r="BC278" i="1" s="1"/>
  <c r="BB278" i="1"/>
  <c r="R279" i="1"/>
  <c r="O279" i="1"/>
  <c r="U280" i="1"/>
  <c r="Q278" i="1" l="1"/>
  <c r="R280" i="1"/>
  <c r="O280" i="1"/>
  <c r="U281" i="1"/>
  <c r="P279" i="1"/>
  <c r="BC279" i="1" s="1"/>
  <c r="BB279" i="1"/>
  <c r="AW279" i="1"/>
  <c r="Q279" i="1" l="1"/>
  <c r="O281" i="1"/>
  <c r="R281" i="1"/>
  <c r="U282" i="1"/>
  <c r="BB280" i="1"/>
  <c r="AW280" i="1"/>
  <c r="P280" i="1"/>
  <c r="BC280" i="1" s="1"/>
  <c r="Q280" i="1" s="1"/>
  <c r="R282" i="1" l="1"/>
  <c r="O282" i="1"/>
  <c r="U283" i="1"/>
  <c r="AW281" i="1"/>
  <c r="P281" i="1"/>
  <c r="BC281" i="1" s="1"/>
  <c r="BB281" i="1"/>
  <c r="Q281" i="1" l="1"/>
  <c r="O283" i="1"/>
  <c r="R283" i="1"/>
  <c r="U284" i="1"/>
  <c r="BB282" i="1"/>
  <c r="AW282" i="1"/>
  <c r="P282" i="1"/>
  <c r="BC282" i="1" s="1"/>
  <c r="Q282" i="1" s="1"/>
  <c r="R284" i="1" l="1"/>
  <c r="O284" i="1"/>
  <c r="U285" i="1"/>
  <c r="AW283" i="1"/>
  <c r="P283" i="1"/>
  <c r="BC283" i="1" s="1"/>
  <c r="BB283" i="1"/>
  <c r="Q283" i="1" l="1"/>
  <c r="R285" i="1"/>
  <c r="O285" i="1"/>
  <c r="U286" i="1"/>
  <c r="P284" i="1"/>
  <c r="BC284" i="1" s="1"/>
  <c r="BB284" i="1"/>
  <c r="AW284" i="1"/>
  <c r="Q284" i="1" l="1"/>
  <c r="R286" i="1"/>
  <c r="O286" i="1"/>
  <c r="U287" i="1"/>
  <c r="BB285" i="1"/>
  <c r="AW285" i="1"/>
  <c r="P285" i="1"/>
  <c r="BC285" i="1" s="1"/>
  <c r="Q285" i="1" s="1"/>
  <c r="R287" i="1" l="1"/>
  <c r="O287" i="1"/>
  <c r="U288" i="1"/>
  <c r="AW286" i="1"/>
  <c r="P286" i="1"/>
  <c r="BC286" i="1" s="1"/>
  <c r="BB286" i="1"/>
  <c r="Q286" i="1" l="1"/>
  <c r="R288" i="1"/>
  <c r="O288" i="1"/>
  <c r="U289" i="1"/>
  <c r="AW287" i="1"/>
  <c r="P287" i="1"/>
  <c r="BC287" i="1" s="1"/>
  <c r="BB287" i="1"/>
  <c r="Q287" i="1" l="1"/>
  <c r="O289" i="1"/>
  <c r="R289" i="1"/>
  <c r="U290" i="1"/>
  <c r="BB288" i="1"/>
  <c r="AW288" i="1"/>
  <c r="P288" i="1"/>
  <c r="BC288" i="1" s="1"/>
  <c r="Q288" i="1" s="1"/>
  <c r="O290" i="1" l="1"/>
  <c r="R290" i="1"/>
  <c r="U291" i="1"/>
  <c r="BB289" i="1"/>
  <c r="AW289" i="1"/>
  <c r="P289" i="1"/>
  <c r="BC289" i="1" s="1"/>
  <c r="Q289" i="1" s="1"/>
  <c r="BB290" i="1" l="1"/>
  <c r="AW290" i="1"/>
  <c r="P290" i="1"/>
  <c r="R291" i="1"/>
  <c r="O291" i="1"/>
  <c r="U292" i="1"/>
  <c r="BC290" i="1"/>
  <c r="Q290" i="1" s="1"/>
  <c r="R292" i="1" l="1"/>
  <c r="O292" i="1"/>
  <c r="U293" i="1"/>
  <c r="BB291" i="1"/>
  <c r="AW291" i="1"/>
  <c r="P291" i="1"/>
  <c r="BC291" i="1" s="1"/>
  <c r="Q291" i="1" s="1"/>
  <c r="R293" i="1" l="1"/>
  <c r="O293" i="1"/>
  <c r="U294" i="1"/>
  <c r="P292" i="1"/>
  <c r="BC292" i="1" s="1"/>
  <c r="BB292" i="1"/>
  <c r="AW292" i="1"/>
  <c r="Q292" i="1" l="1"/>
  <c r="R294" i="1"/>
  <c r="O294" i="1"/>
  <c r="U295" i="1"/>
  <c r="P293" i="1"/>
  <c r="BC293" i="1" s="1"/>
  <c r="BB293" i="1"/>
  <c r="AW293" i="1"/>
  <c r="Q293" i="1" l="1"/>
  <c r="O295" i="1"/>
  <c r="R295" i="1"/>
  <c r="U296" i="1"/>
  <c r="P294" i="1"/>
  <c r="BC294" i="1" s="1"/>
  <c r="BB294" i="1"/>
  <c r="AW294" i="1"/>
  <c r="Q294" i="1" l="1"/>
  <c r="R296" i="1"/>
  <c r="O296" i="1"/>
  <c r="U297" i="1"/>
  <c r="P295" i="1"/>
  <c r="BC295" i="1" s="1"/>
  <c r="BB295" i="1"/>
  <c r="AW295" i="1"/>
  <c r="Q295" i="1" l="1"/>
  <c r="R297" i="1"/>
  <c r="O297" i="1"/>
  <c r="U298" i="1"/>
  <c r="BB296" i="1"/>
  <c r="AW296" i="1"/>
  <c r="P296" i="1"/>
  <c r="BC296" i="1" s="1"/>
  <c r="Q296" i="1" s="1"/>
  <c r="R298" i="1" l="1"/>
  <c r="O298" i="1"/>
  <c r="U299" i="1"/>
  <c r="AW297" i="1"/>
  <c r="P297" i="1"/>
  <c r="BC297" i="1" s="1"/>
  <c r="BB297" i="1"/>
  <c r="Q297" i="1" l="1"/>
  <c r="R299" i="1"/>
  <c r="O299" i="1"/>
  <c r="U300" i="1"/>
  <c r="P298" i="1"/>
  <c r="BC298" i="1" s="1"/>
  <c r="BB298" i="1"/>
  <c r="AW298" i="1"/>
  <c r="R300" i="1" l="1"/>
  <c r="O300" i="1"/>
  <c r="U301" i="1"/>
  <c r="P299" i="1"/>
  <c r="BB299" i="1"/>
  <c r="AW299" i="1"/>
  <c r="Q298" i="1"/>
  <c r="BC299" i="1"/>
  <c r="Q299" i="1" l="1"/>
  <c r="O301" i="1"/>
  <c r="R301" i="1"/>
  <c r="U302" i="1"/>
  <c r="BB300" i="1"/>
  <c r="AW300" i="1"/>
  <c r="P300" i="1"/>
  <c r="BC300" i="1" s="1"/>
  <c r="Q300" i="1" s="1"/>
  <c r="AW301" i="1" l="1"/>
  <c r="P301" i="1"/>
  <c r="BC301" i="1" s="1"/>
  <c r="BB301" i="1"/>
  <c r="O302" i="1"/>
  <c r="R302" i="1"/>
  <c r="U303" i="1"/>
  <c r="Q301" i="1" l="1"/>
  <c r="AW302" i="1"/>
  <c r="P302" i="1"/>
  <c r="BC302" i="1" s="1"/>
  <c r="BB302" i="1"/>
  <c r="R303" i="1"/>
  <c r="O303" i="1"/>
  <c r="U304" i="1"/>
  <c r="Q302" i="1" l="1"/>
  <c r="R304" i="1"/>
  <c r="O304" i="1"/>
  <c r="U305" i="1"/>
  <c r="P303" i="1"/>
  <c r="BC303" i="1" s="1"/>
  <c r="BB303" i="1"/>
  <c r="AW303" i="1"/>
  <c r="Q303" i="1" l="1"/>
  <c r="O305" i="1"/>
  <c r="R305" i="1"/>
  <c r="U306" i="1"/>
  <c r="BB304" i="1"/>
  <c r="AW304" i="1"/>
  <c r="P304" i="1"/>
  <c r="BC304" i="1" s="1"/>
  <c r="Q304" i="1" s="1"/>
  <c r="R306" i="1" l="1"/>
  <c r="O306" i="1"/>
  <c r="U307" i="1"/>
  <c r="AW305" i="1"/>
  <c r="P305" i="1"/>
  <c r="BC305" i="1" s="1"/>
  <c r="BB305" i="1"/>
  <c r="Q305" i="1" l="1"/>
  <c r="R307" i="1"/>
  <c r="O307" i="1"/>
  <c r="U308" i="1"/>
  <c r="P306" i="1"/>
  <c r="BC306" i="1" s="1"/>
  <c r="BB306" i="1"/>
  <c r="AW306" i="1"/>
  <c r="Q306" i="1" l="1"/>
  <c r="R308" i="1"/>
  <c r="O308" i="1"/>
  <c r="U309" i="1"/>
  <c r="P307" i="1"/>
  <c r="BC307" i="1" s="1"/>
  <c r="BB307" i="1"/>
  <c r="AW307" i="1"/>
  <c r="Q307" i="1" l="1"/>
  <c r="O309" i="1"/>
  <c r="R309" i="1"/>
  <c r="U310" i="1"/>
  <c r="AW308" i="1"/>
  <c r="P308" i="1"/>
  <c r="BC308" i="1" s="1"/>
  <c r="BB308" i="1"/>
  <c r="Q308" i="1" l="1"/>
  <c r="R310" i="1"/>
  <c r="O310" i="1"/>
  <c r="U311" i="1"/>
  <c r="AW309" i="1"/>
  <c r="P309" i="1"/>
  <c r="BC309" i="1" s="1"/>
  <c r="BB309" i="1"/>
  <c r="Q309" i="1" l="1"/>
  <c r="R311" i="1"/>
  <c r="O311" i="1"/>
  <c r="U312" i="1"/>
  <c r="P310" i="1"/>
  <c r="BC310" i="1" s="1"/>
  <c r="BB310" i="1"/>
  <c r="AW310" i="1"/>
  <c r="Q310" i="1" l="1"/>
  <c r="R312" i="1"/>
  <c r="O312" i="1"/>
  <c r="U313" i="1"/>
  <c r="AW311" i="1"/>
  <c r="P311" i="1"/>
  <c r="BC311" i="1" s="1"/>
  <c r="BB311" i="1"/>
  <c r="Q311" i="1" l="1"/>
  <c r="R313" i="1"/>
  <c r="O313" i="1"/>
  <c r="U314" i="1"/>
  <c r="P312" i="1"/>
  <c r="BC312" i="1" s="1"/>
  <c r="BB312" i="1"/>
  <c r="AW312" i="1"/>
  <c r="Q312" i="1" l="1"/>
  <c r="R314" i="1"/>
  <c r="O314" i="1"/>
  <c r="U315" i="1"/>
  <c r="P313" i="1"/>
  <c r="BC313" i="1" s="1"/>
  <c r="BB313" i="1"/>
  <c r="AW313" i="1"/>
  <c r="Q313" i="1" l="1"/>
  <c r="R315" i="1"/>
  <c r="O315" i="1"/>
  <c r="U316" i="1"/>
  <c r="P314" i="1"/>
  <c r="BC314" i="1" s="1"/>
  <c r="BB314" i="1"/>
  <c r="AW314" i="1"/>
  <c r="Q314" i="1" l="1"/>
  <c r="R316" i="1"/>
  <c r="O316" i="1"/>
  <c r="U317" i="1"/>
  <c r="P315" i="1"/>
  <c r="BC315" i="1" s="1"/>
  <c r="BB315" i="1"/>
  <c r="AW315" i="1"/>
  <c r="Q315" i="1" l="1"/>
  <c r="R317" i="1"/>
  <c r="O317" i="1"/>
  <c r="U318" i="1"/>
  <c r="BB316" i="1"/>
  <c r="AW316" i="1"/>
  <c r="P316" i="1"/>
  <c r="BC316" i="1" s="1"/>
  <c r="Q316" i="1" s="1"/>
  <c r="R318" i="1" l="1"/>
  <c r="O318" i="1"/>
  <c r="U319" i="1"/>
  <c r="AW317" i="1"/>
  <c r="P317" i="1"/>
  <c r="BC317" i="1" s="1"/>
  <c r="BB317" i="1"/>
  <c r="Q317" i="1" l="1"/>
  <c r="R319" i="1"/>
  <c r="O319" i="1"/>
  <c r="U320" i="1"/>
  <c r="P318" i="1"/>
  <c r="BC318" i="1" s="1"/>
  <c r="BB318" i="1"/>
  <c r="AW318" i="1"/>
  <c r="Q318" i="1" l="1"/>
  <c r="R320" i="1"/>
  <c r="O320" i="1"/>
  <c r="U321" i="1"/>
  <c r="P319" i="1"/>
  <c r="BC319" i="1" s="1"/>
  <c r="BB319" i="1"/>
  <c r="AW319" i="1"/>
  <c r="Q319" i="1" l="1"/>
  <c r="O321" i="1"/>
  <c r="R321" i="1"/>
  <c r="U322" i="1"/>
  <c r="BB320" i="1"/>
  <c r="AW320" i="1"/>
  <c r="P320" i="1"/>
  <c r="BC320" i="1" s="1"/>
  <c r="Q320" i="1" s="1"/>
  <c r="R322" i="1" l="1"/>
  <c r="O322" i="1"/>
  <c r="U323" i="1"/>
  <c r="BB321" i="1"/>
  <c r="AW321" i="1"/>
  <c r="P321" i="1"/>
  <c r="BC321" i="1" s="1"/>
  <c r="Q321" i="1" s="1"/>
  <c r="R323" i="1" l="1"/>
  <c r="O323" i="1"/>
  <c r="U324" i="1"/>
  <c r="BB322" i="1"/>
  <c r="AW322" i="1"/>
  <c r="P322" i="1"/>
  <c r="BC322" i="1" s="1"/>
  <c r="Q322" i="1" s="1"/>
  <c r="R324" i="1" l="1"/>
  <c r="O324" i="1"/>
  <c r="U325" i="1"/>
  <c r="P323" i="1"/>
  <c r="BC323" i="1" s="1"/>
  <c r="BB323" i="1"/>
  <c r="AW323" i="1"/>
  <c r="Q323" i="1" l="1"/>
  <c r="R325" i="1"/>
  <c r="O325" i="1"/>
  <c r="U326" i="1"/>
  <c r="P324" i="1"/>
  <c r="BC324" i="1" s="1"/>
  <c r="BB324" i="1"/>
  <c r="AW324" i="1"/>
  <c r="Q324" i="1" l="1"/>
  <c r="R326" i="1"/>
  <c r="O326" i="1"/>
  <c r="U327" i="1"/>
  <c r="BB325" i="1"/>
  <c r="P325" i="1"/>
  <c r="BC325" i="1" s="1"/>
  <c r="AW325" i="1"/>
  <c r="Q325" i="1" l="1"/>
  <c r="O327" i="1"/>
  <c r="R327" i="1"/>
  <c r="U328" i="1"/>
  <c r="P326" i="1"/>
  <c r="BC326" i="1" s="1"/>
  <c r="BB326" i="1"/>
  <c r="AW326" i="1"/>
  <c r="Q326" i="1" l="1"/>
  <c r="O328" i="1"/>
  <c r="R328" i="1"/>
  <c r="U329" i="1"/>
  <c r="AW327" i="1"/>
  <c r="P327" i="1"/>
  <c r="BC327" i="1" s="1"/>
  <c r="BB327" i="1"/>
  <c r="Q327" i="1" l="1"/>
  <c r="AW328" i="1"/>
  <c r="P328" i="1"/>
  <c r="BC328" i="1" s="1"/>
  <c r="BB328" i="1"/>
  <c r="R329" i="1"/>
  <c r="O329" i="1"/>
  <c r="U330" i="1"/>
  <c r="Q328" i="1" l="1"/>
  <c r="R330" i="1"/>
  <c r="O330" i="1"/>
  <c r="U331" i="1"/>
  <c r="P329" i="1"/>
  <c r="BC329" i="1" s="1"/>
  <c r="AW329" i="1"/>
  <c r="BB329" i="1"/>
  <c r="Q329" i="1" l="1"/>
  <c r="R331" i="1"/>
  <c r="O331" i="1"/>
  <c r="U332" i="1"/>
  <c r="P330" i="1"/>
  <c r="BC330" i="1" s="1"/>
  <c r="AW330" i="1"/>
  <c r="BB330" i="1"/>
  <c r="Q330" i="1" l="1"/>
  <c r="O332" i="1"/>
  <c r="R332" i="1"/>
  <c r="U333" i="1"/>
  <c r="AW331" i="1"/>
  <c r="BB331" i="1"/>
  <c r="P331" i="1"/>
  <c r="BC331" i="1" s="1"/>
  <c r="Q331" i="1" l="1"/>
  <c r="BB332" i="1"/>
  <c r="P332" i="1"/>
  <c r="BC332" i="1" s="1"/>
  <c r="AW332" i="1"/>
  <c r="R333" i="1"/>
  <c r="O333" i="1"/>
  <c r="U334" i="1"/>
  <c r="Q332" i="1" l="1"/>
  <c r="R334" i="1"/>
  <c r="O334" i="1"/>
  <c r="U335" i="1"/>
  <c r="P333" i="1"/>
  <c r="BC333" i="1" s="1"/>
  <c r="AW333" i="1"/>
  <c r="BB333" i="1"/>
  <c r="Q333" i="1" l="1"/>
  <c r="O335" i="1"/>
  <c r="R335" i="1"/>
  <c r="U336" i="1"/>
  <c r="AW334" i="1"/>
  <c r="BB334" i="1"/>
  <c r="P334" i="1"/>
  <c r="BC334" i="1" s="1"/>
  <c r="Q334" i="1" l="1"/>
  <c r="R336" i="1"/>
  <c r="O336" i="1"/>
  <c r="U337" i="1"/>
  <c r="AW335" i="1"/>
  <c r="BB335" i="1"/>
  <c r="P335" i="1"/>
  <c r="BC335" i="1" s="1"/>
  <c r="Q335" i="1" l="1"/>
  <c r="R337" i="1"/>
  <c r="O337" i="1"/>
  <c r="U338" i="1"/>
  <c r="BB336" i="1"/>
  <c r="P336" i="1"/>
  <c r="BC336" i="1" s="1"/>
  <c r="AW336" i="1"/>
  <c r="Q336" i="1" l="1"/>
  <c r="R338" i="1"/>
  <c r="O338" i="1"/>
  <c r="U339" i="1"/>
  <c r="AW337" i="1"/>
  <c r="BB337" i="1"/>
  <c r="P337" i="1"/>
  <c r="BC337" i="1" s="1"/>
  <c r="Q337" i="1" l="1"/>
  <c r="O339" i="1"/>
  <c r="R339" i="1"/>
  <c r="U340" i="1"/>
  <c r="AW338" i="1"/>
  <c r="BB338" i="1"/>
  <c r="P338" i="1"/>
  <c r="BC338" i="1" s="1"/>
  <c r="Q338" i="1" l="1"/>
  <c r="R340" i="1"/>
  <c r="O340" i="1"/>
  <c r="U341" i="1"/>
  <c r="AW339" i="1"/>
  <c r="BB339" i="1"/>
  <c r="P339" i="1"/>
  <c r="BC339" i="1" s="1"/>
  <c r="Q339" i="1" l="1"/>
  <c r="R341" i="1"/>
  <c r="O341" i="1"/>
  <c r="U342" i="1"/>
  <c r="BB340" i="1"/>
  <c r="P340" i="1"/>
  <c r="BC340" i="1" s="1"/>
  <c r="AW340" i="1"/>
  <c r="Q340" i="1" l="1"/>
  <c r="R342" i="1"/>
  <c r="O342" i="1"/>
  <c r="U343" i="1"/>
  <c r="P341" i="1"/>
  <c r="BC341" i="1" s="1"/>
  <c r="AW341" i="1"/>
  <c r="BB341" i="1"/>
  <c r="Q341" i="1" l="1"/>
  <c r="O343" i="1"/>
  <c r="R343" i="1"/>
  <c r="U344" i="1"/>
  <c r="AW342" i="1"/>
  <c r="BB342" i="1"/>
  <c r="P342" i="1"/>
  <c r="BC342" i="1" s="1"/>
  <c r="Q342" i="1" l="1"/>
  <c r="O344" i="1"/>
  <c r="R344" i="1"/>
  <c r="U345" i="1"/>
  <c r="BB343" i="1"/>
  <c r="P343" i="1"/>
  <c r="BC343" i="1" s="1"/>
  <c r="AW343" i="1"/>
  <c r="Q343" i="1" l="1"/>
  <c r="P344" i="1"/>
  <c r="AW344" i="1"/>
  <c r="BB344" i="1"/>
  <c r="R345" i="1"/>
  <c r="O345" i="1"/>
  <c r="U346" i="1"/>
  <c r="BC344" i="1"/>
  <c r="Q344" i="1" s="1"/>
  <c r="R346" i="1" l="1"/>
  <c r="O346" i="1"/>
  <c r="U347" i="1"/>
  <c r="P345" i="1"/>
  <c r="BC345" i="1" s="1"/>
  <c r="AW345" i="1"/>
  <c r="BB345" i="1"/>
  <c r="Q345" i="1" l="1"/>
  <c r="O347" i="1"/>
  <c r="R347" i="1"/>
  <c r="U348" i="1"/>
  <c r="P346" i="1"/>
  <c r="BC346" i="1" s="1"/>
  <c r="BB346" i="1"/>
  <c r="AW346" i="1"/>
  <c r="Q346" i="1" l="1"/>
  <c r="R348" i="1"/>
  <c r="O348" i="1"/>
  <c r="U349" i="1"/>
  <c r="AW347" i="1"/>
  <c r="BB347" i="1"/>
  <c r="P347" i="1"/>
  <c r="BC347" i="1" s="1"/>
  <c r="Q347" i="1" l="1"/>
  <c r="O349" i="1"/>
  <c r="R349" i="1"/>
  <c r="U350" i="1"/>
  <c r="AW348" i="1"/>
  <c r="BB348" i="1"/>
  <c r="P348" i="1"/>
  <c r="BC348" i="1" s="1"/>
  <c r="Q348" i="1" s="1"/>
  <c r="R350" i="1" l="1"/>
  <c r="O350" i="1"/>
  <c r="U351" i="1"/>
  <c r="AW349" i="1"/>
  <c r="BB349" i="1"/>
  <c r="P349" i="1"/>
  <c r="BC349" i="1" s="1"/>
  <c r="Q349" i="1" l="1"/>
  <c r="R351" i="1"/>
  <c r="O351" i="1"/>
  <c r="U352" i="1"/>
  <c r="AW350" i="1"/>
  <c r="BB350" i="1"/>
  <c r="P350" i="1"/>
  <c r="BC350" i="1" s="1"/>
  <c r="Q350" i="1" l="1"/>
  <c r="R352" i="1"/>
  <c r="O352" i="1"/>
  <c r="U353" i="1"/>
  <c r="P351" i="1"/>
  <c r="BC351" i="1" s="1"/>
  <c r="BB351" i="1"/>
  <c r="AW351" i="1"/>
  <c r="Q351" i="1" l="1"/>
  <c r="O353" i="1"/>
  <c r="R353" i="1"/>
  <c r="U354" i="1"/>
  <c r="P352" i="1"/>
  <c r="BC352" i="1" s="1"/>
  <c r="AW352" i="1"/>
  <c r="BB352" i="1"/>
  <c r="Q352" i="1" l="1"/>
  <c r="R354" i="1"/>
  <c r="O354" i="1"/>
  <c r="U355" i="1"/>
  <c r="BB353" i="1"/>
  <c r="AW353" i="1"/>
  <c r="P353" i="1"/>
  <c r="BC353" i="1" s="1"/>
  <c r="Q353" i="1" s="1"/>
  <c r="R355" i="1" l="1"/>
  <c r="O355" i="1"/>
  <c r="U356" i="1"/>
  <c r="AW354" i="1"/>
  <c r="BB354" i="1"/>
  <c r="P354" i="1"/>
  <c r="BC354" i="1" s="1"/>
  <c r="Q354" i="1" l="1"/>
  <c r="O356" i="1"/>
  <c r="R356" i="1"/>
  <c r="U357" i="1"/>
  <c r="P355" i="1"/>
  <c r="BC355" i="1" s="1"/>
  <c r="BB355" i="1"/>
  <c r="AW355" i="1"/>
  <c r="Q355" i="1" l="1"/>
  <c r="BB356" i="1"/>
  <c r="P356" i="1"/>
  <c r="BC356" i="1" s="1"/>
  <c r="Q356" i="1" s="1"/>
  <c r="AW356" i="1"/>
  <c r="R357" i="1"/>
  <c r="O357" i="1"/>
  <c r="U358" i="1"/>
  <c r="R358" i="1" l="1"/>
  <c r="O358" i="1"/>
  <c r="U359" i="1"/>
  <c r="P357" i="1"/>
  <c r="BC357" i="1" s="1"/>
  <c r="AW357" i="1"/>
  <c r="BB357" i="1"/>
  <c r="Q357" i="1" l="1"/>
  <c r="R359" i="1"/>
  <c r="O359" i="1"/>
  <c r="U360" i="1"/>
  <c r="BB358" i="1"/>
  <c r="P358" i="1"/>
  <c r="BC358" i="1" s="1"/>
  <c r="AW358" i="1"/>
  <c r="Q358" i="1" l="1"/>
  <c r="R360" i="1"/>
  <c r="O360" i="1"/>
  <c r="U361" i="1"/>
  <c r="P359" i="1"/>
  <c r="BC359" i="1" s="1"/>
  <c r="AW359" i="1"/>
  <c r="BB359" i="1"/>
  <c r="Q359" i="1" l="1"/>
  <c r="O361" i="1"/>
  <c r="R361" i="1"/>
  <c r="U362" i="1"/>
  <c r="AW360" i="1"/>
  <c r="BB360" i="1"/>
  <c r="P360" i="1"/>
  <c r="BC360" i="1" s="1"/>
  <c r="Q360" i="1" l="1"/>
  <c r="R362" i="1"/>
  <c r="O362" i="1"/>
  <c r="U363" i="1"/>
  <c r="AW361" i="1"/>
  <c r="BB361" i="1"/>
  <c r="P361" i="1"/>
  <c r="BC361" i="1" s="1"/>
  <c r="Q361" i="1" l="1"/>
  <c r="R363" i="1"/>
  <c r="O363" i="1"/>
  <c r="U364" i="1"/>
  <c r="BB362" i="1"/>
  <c r="P362" i="1"/>
  <c r="BC362" i="1" s="1"/>
  <c r="AW362" i="1"/>
  <c r="Q362" i="1" l="1"/>
  <c r="R364" i="1"/>
  <c r="O364" i="1"/>
  <c r="U365" i="1"/>
  <c r="P363" i="1"/>
  <c r="BC363" i="1" s="1"/>
  <c r="AW363" i="1"/>
  <c r="BB363" i="1"/>
  <c r="Q363" i="1" l="1"/>
  <c r="O365" i="1"/>
  <c r="R365" i="1"/>
  <c r="U366" i="1"/>
  <c r="AW364" i="1"/>
  <c r="BB364" i="1"/>
  <c r="P364" i="1"/>
  <c r="BC364" i="1" s="1"/>
  <c r="Q364" i="1" l="1"/>
  <c r="R366" i="1"/>
  <c r="O366" i="1"/>
  <c r="U367" i="1"/>
  <c r="AW365" i="1"/>
  <c r="BB365" i="1"/>
  <c r="P365" i="1"/>
  <c r="BC365" i="1" s="1"/>
  <c r="Q365" i="1" l="1"/>
  <c r="R367" i="1"/>
  <c r="O367" i="1"/>
  <c r="U368" i="1"/>
  <c r="BB366" i="1"/>
  <c r="P366" i="1"/>
  <c r="BC366" i="1" s="1"/>
  <c r="AW366" i="1"/>
  <c r="Q366" i="1" l="1"/>
  <c r="R368" i="1"/>
  <c r="O368" i="1"/>
  <c r="U369" i="1"/>
  <c r="AW367" i="1"/>
  <c r="BB367" i="1"/>
  <c r="P367" i="1"/>
  <c r="BC367" i="1" s="1"/>
  <c r="Q367" i="1" l="1"/>
  <c r="R369" i="1"/>
  <c r="O369" i="1"/>
  <c r="U370" i="1"/>
  <c r="BB368" i="1"/>
  <c r="P368" i="1"/>
  <c r="BC368" i="1" s="1"/>
  <c r="AW368" i="1"/>
  <c r="Q368" i="1" l="1"/>
  <c r="O370" i="1"/>
  <c r="R370" i="1"/>
  <c r="U371" i="1"/>
  <c r="BB369" i="1"/>
  <c r="P369" i="1"/>
  <c r="BC369" i="1" s="1"/>
  <c r="AW369" i="1"/>
  <c r="Q369" i="1" l="1"/>
  <c r="AW370" i="1"/>
  <c r="P370" i="1"/>
  <c r="BC370" i="1" s="1"/>
  <c r="BB370" i="1"/>
  <c r="R371" i="1"/>
  <c r="O371" i="1"/>
  <c r="U372" i="1"/>
  <c r="Q370" i="1" l="1"/>
  <c r="O372" i="1"/>
  <c r="R372" i="1"/>
  <c r="U373" i="1"/>
  <c r="AW371" i="1"/>
  <c r="BB371" i="1"/>
  <c r="P371" i="1"/>
  <c r="BC371" i="1" s="1"/>
  <c r="Q371" i="1" l="1"/>
  <c r="BB372" i="1"/>
  <c r="P372" i="1"/>
  <c r="BC372" i="1" s="1"/>
  <c r="AW372" i="1"/>
  <c r="R373" i="1"/>
  <c r="O373" i="1"/>
  <c r="U374" i="1"/>
  <c r="Q372" i="1" l="1"/>
  <c r="R374" i="1"/>
  <c r="O374" i="1"/>
  <c r="U375" i="1"/>
  <c r="P373" i="1"/>
  <c r="BC373" i="1" s="1"/>
  <c r="AW373" i="1"/>
  <c r="BB373" i="1"/>
  <c r="Q373" i="1" l="1"/>
  <c r="R375" i="1"/>
  <c r="O375" i="1"/>
  <c r="U376" i="1"/>
  <c r="BB374" i="1"/>
  <c r="P374" i="1"/>
  <c r="BC374" i="1" s="1"/>
  <c r="AW374" i="1"/>
  <c r="Q374" i="1" l="1"/>
  <c r="R376" i="1"/>
  <c r="O376" i="1"/>
  <c r="U377" i="1"/>
  <c r="P375" i="1"/>
  <c r="BC375" i="1" s="1"/>
  <c r="AW375" i="1"/>
  <c r="BB375" i="1"/>
  <c r="Q375" i="1" l="1"/>
  <c r="O377" i="1"/>
  <c r="R377" i="1"/>
  <c r="U378" i="1"/>
  <c r="AW376" i="1"/>
  <c r="BB376" i="1"/>
  <c r="P376" i="1"/>
  <c r="BC376" i="1" s="1"/>
  <c r="Q376" i="1" l="1"/>
  <c r="R378" i="1"/>
  <c r="O378" i="1"/>
  <c r="U379" i="1"/>
  <c r="AW377" i="1"/>
  <c r="BB377" i="1"/>
  <c r="P377" i="1"/>
  <c r="BC377" i="1" s="1"/>
  <c r="Q377" i="1" l="1"/>
  <c r="R379" i="1"/>
  <c r="O379" i="1"/>
  <c r="U380" i="1"/>
  <c r="BB378" i="1"/>
  <c r="P378" i="1"/>
  <c r="BC378" i="1" s="1"/>
  <c r="AW378" i="1"/>
  <c r="Q378" i="1" l="1"/>
  <c r="R380" i="1"/>
  <c r="O380" i="1"/>
  <c r="U381" i="1"/>
  <c r="P379" i="1"/>
  <c r="BC379" i="1" s="1"/>
  <c r="AW379" i="1"/>
  <c r="BB379" i="1"/>
  <c r="Q379" i="1" l="1"/>
  <c r="O381" i="1"/>
  <c r="R381" i="1"/>
  <c r="U382" i="1"/>
  <c r="AW380" i="1"/>
  <c r="BB380" i="1"/>
  <c r="P380" i="1"/>
  <c r="BC380" i="1" s="1"/>
  <c r="Q380" i="1" l="1"/>
  <c r="R382" i="1"/>
  <c r="O382" i="1"/>
  <c r="U383" i="1"/>
  <c r="AW381" i="1"/>
  <c r="BB381" i="1"/>
  <c r="P381" i="1"/>
  <c r="BC381" i="1" s="1"/>
  <c r="Q381" i="1" l="1"/>
  <c r="O383" i="1"/>
  <c r="R383" i="1"/>
  <c r="U384" i="1"/>
  <c r="BB382" i="1"/>
  <c r="P382" i="1"/>
  <c r="BC382" i="1" s="1"/>
  <c r="AW382" i="1"/>
  <c r="Q382" i="1" l="1"/>
  <c r="R384" i="1"/>
  <c r="O384" i="1"/>
  <c r="U385" i="1"/>
  <c r="BB383" i="1"/>
  <c r="P383" i="1"/>
  <c r="BC383" i="1" s="1"/>
  <c r="AW383" i="1"/>
  <c r="Q383" i="1" l="1"/>
  <c r="O385" i="1"/>
  <c r="R385" i="1"/>
  <c r="U386" i="1"/>
  <c r="AW384" i="1"/>
  <c r="BB384" i="1"/>
  <c r="P384" i="1"/>
  <c r="BC384" i="1" s="1"/>
  <c r="Q384" i="1" l="1"/>
  <c r="R386" i="1"/>
  <c r="O386" i="1"/>
  <c r="U387" i="1"/>
  <c r="AW385" i="1"/>
  <c r="BB385" i="1"/>
  <c r="P385" i="1"/>
  <c r="BC385" i="1" s="1"/>
  <c r="Q385" i="1" l="1"/>
  <c r="O387" i="1"/>
  <c r="R387" i="1"/>
  <c r="U388" i="1"/>
  <c r="AW386" i="1"/>
  <c r="BB386" i="1"/>
  <c r="P386" i="1"/>
  <c r="BC386" i="1" s="1"/>
  <c r="Q386" i="1" l="1"/>
  <c r="R388" i="1"/>
  <c r="O388" i="1"/>
  <c r="U389" i="1"/>
  <c r="BB387" i="1"/>
  <c r="P387" i="1"/>
  <c r="BC387" i="1" s="1"/>
  <c r="AW387" i="1"/>
  <c r="Q387" i="1" l="1"/>
  <c r="R389" i="1"/>
  <c r="O389" i="1"/>
  <c r="U390" i="1"/>
  <c r="P388" i="1"/>
  <c r="BC388" i="1" s="1"/>
  <c r="Q388" i="1" s="1"/>
  <c r="BB388" i="1"/>
  <c r="R390" i="1" l="1"/>
  <c r="O390" i="1"/>
  <c r="U391" i="1"/>
  <c r="P389" i="1"/>
  <c r="BC389" i="1" s="1"/>
  <c r="BB389" i="1"/>
  <c r="Q389" i="1" l="1"/>
  <c r="R391" i="1"/>
  <c r="O391" i="1"/>
  <c r="U392" i="1"/>
  <c r="P390" i="1"/>
  <c r="BC390" i="1" s="1"/>
  <c r="Q390" i="1" s="1"/>
  <c r="BB390" i="1"/>
  <c r="R392" i="1" l="1"/>
  <c r="O392" i="1"/>
  <c r="U393" i="1"/>
  <c r="P391" i="1"/>
  <c r="BC391" i="1" s="1"/>
  <c r="BB391" i="1"/>
  <c r="Q391" i="1" l="1"/>
  <c r="R393" i="1"/>
  <c r="O393" i="1"/>
  <c r="U394" i="1"/>
  <c r="P392" i="1"/>
  <c r="BC392" i="1" s="1"/>
  <c r="BB392" i="1"/>
  <c r="Q392" i="1" l="1"/>
  <c r="R394" i="1"/>
  <c r="O394" i="1"/>
  <c r="U395" i="1"/>
  <c r="P393" i="1"/>
  <c r="BC393" i="1" s="1"/>
  <c r="BB393" i="1"/>
  <c r="Q393" i="1" l="1"/>
  <c r="R395" i="1"/>
  <c r="O395" i="1"/>
  <c r="U396" i="1"/>
  <c r="BB394" i="1"/>
  <c r="P394" i="1"/>
  <c r="BC394" i="1" s="1"/>
  <c r="Q394" i="1" l="1"/>
  <c r="R396" i="1"/>
  <c r="O396" i="1"/>
  <c r="U397" i="1"/>
  <c r="BB395" i="1"/>
  <c r="P395" i="1"/>
  <c r="BC395" i="1" s="1"/>
  <c r="Q395" i="1" l="1"/>
  <c r="R397" i="1"/>
  <c r="O397" i="1"/>
  <c r="U398" i="1"/>
  <c r="BB396" i="1"/>
  <c r="P396" i="1"/>
  <c r="BC396" i="1" s="1"/>
  <c r="Q396" i="1" l="1"/>
  <c r="R398" i="1"/>
  <c r="O398" i="1"/>
  <c r="U399" i="1"/>
  <c r="BB397" i="1"/>
  <c r="P397" i="1"/>
  <c r="BC397" i="1" s="1"/>
  <c r="Q397" i="1" l="1"/>
  <c r="R399" i="1"/>
  <c r="O399" i="1"/>
  <c r="U400" i="1"/>
  <c r="BB398" i="1"/>
  <c r="P398" i="1"/>
  <c r="BC398" i="1" s="1"/>
  <c r="Q398" i="1" l="1"/>
  <c r="R400" i="1"/>
  <c r="O400" i="1"/>
  <c r="U401" i="1"/>
  <c r="BB399" i="1"/>
  <c r="P399" i="1"/>
  <c r="BC399" i="1" s="1"/>
  <c r="Q399" i="1" l="1"/>
  <c r="R401" i="1"/>
  <c r="O401" i="1"/>
  <c r="U402" i="1"/>
  <c r="BB400" i="1"/>
  <c r="P400" i="1"/>
  <c r="BC400" i="1" s="1"/>
  <c r="Q400" i="1" l="1"/>
  <c r="R402" i="1"/>
  <c r="O402" i="1"/>
  <c r="U403" i="1"/>
  <c r="BB401" i="1"/>
  <c r="P401" i="1"/>
  <c r="BC401" i="1" s="1"/>
  <c r="Q401" i="1" l="1"/>
  <c r="R403" i="1"/>
  <c r="O403" i="1"/>
  <c r="U404" i="1"/>
  <c r="BB402" i="1"/>
  <c r="P402" i="1"/>
  <c r="BC402" i="1" s="1"/>
  <c r="Q402" i="1" l="1"/>
  <c r="R404" i="1"/>
  <c r="O404" i="1"/>
  <c r="U405" i="1"/>
  <c r="P403" i="1"/>
  <c r="BC403" i="1" s="1"/>
  <c r="BB403" i="1"/>
  <c r="Q403" i="1" l="1"/>
  <c r="R405" i="1"/>
  <c r="O405" i="1"/>
  <c r="U406" i="1"/>
  <c r="P404" i="1"/>
  <c r="BC404" i="1" s="1"/>
  <c r="BB404" i="1"/>
  <c r="Q404" i="1" l="1"/>
  <c r="R406" i="1"/>
  <c r="O406" i="1"/>
  <c r="U407" i="1"/>
  <c r="P405" i="1"/>
  <c r="BC405" i="1" s="1"/>
  <c r="BB405" i="1"/>
  <c r="Q405" i="1" l="1"/>
  <c r="R407" i="1"/>
  <c r="O407" i="1"/>
  <c r="U408" i="1"/>
  <c r="BB406" i="1"/>
  <c r="P406" i="1"/>
  <c r="BC406" i="1" s="1"/>
  <c r="Q406" i="1" l="1"/>
  <c r="R408" i="1"/>
  <c r="O408" i="1"/>
  <c r="U409" i="1"/>
  <c r="BB407" i="1"/>
  <c r="P407" i="1"/>
  <c r="BC407" i="1" s="1"/>
  <c r="Q407" i="1" l="1"/>
  <c r="R409" i="1"/>
  <c r="O409" i="1"/>
  <c r="U410" i="1"/>
  <c r="BB408" i="1"/>
  <c r="P408" i="1"/>
  <c r="BC408" i="1" s="1"/>
  <c r="Q408" i="1" l="1"/>
  <c r="R410" i="1"/>
  <c r="O410" i="1"/>
  <c r="U411" i="1"/>
  <c r="BB409" i="1"/>
  <c r="P409" i="1"/>
  <c r="BC409" i="1" s="1"/>
  <c r="Q409" i="1" l="1"/>
  <c r="R411" i="1"/>
  <c r="O411" i="1"/>
  <c r="U412" i="1"/>
  <c r="P410" i="1"/>
  <c r="BC410" i="1" s="1"/>
  <c r="BB410" i="1"/>
  <c r="Q410" i="1" l="1"/>
  <c r="R412" i="1"/>
  <c r="O412" i="1"/>
  <c r="U413" i="1"/>
  <c r="BB411" i="1"/>
  <c r="P411" i="1"/>
  <c r="BC411" i="1" s="1"/>
  <c r="Q411" i="1" l="1"/>
  <c r="R413" i="1"/>
  <c r="O413" i="1"/>
  <c r="U414" i="1"/>
  <c r="BB412" i="1"/>
  <c r="P412" i="1"/>
  <c r="BC412" i="1" s="1"/>
  <c r="Q412" i="1" l="1"/>
  <c r="R414" i="1"/>
  <c r="O414" i="1"/>
  <c r="U415" i="1"/>
  <c r="P413" i="1"/>
  <c r="BC413" i="1" s="1"/>
  <c r="BB413" i="1"/>
  <c r="Q413" i="1" l="1"/>
  <c r="R415" i="1"/>
  <c r="O415" i="1"/>
  <c r="U416" i="1"/>
  <c r="BB414" i="1"/>
  <c r="P414" i="1"/>
  <c r="BC414" i="1" s="1"/>
  <c r="Q414" i="1" l="1"/>
  <c r="R416" i="1"/>
  <c r="O416" i="1"/>
  <c r="U417" i="1"/>
  <c r="BB415" i="1"/>
  <c r="P415" i="1"/>
  <c r="BC415" i="1" s="1"/>
  <c r="Q415" i="1" l="1"/>
  <c r="R417" i="1"/>
  <c r="O417" i="1"/>
  <c r="U418" i="1"/>
  <c r="BB416" i="1"/>
  <c r="P416" i="1"/>
  <c r="BC416" i="1" s="1"/>
  <c r="Q416" i="1" l="1"/>
  <c r="R418" i="1"/>
  <c r="O418" i="1"/>
  <c r="U419" i="1"/>
  <c r="BB417" i="1"/>
  <c r="P417" i="1"/>
  <c r="BC417" i="1" s="1"/>
  <c r="Q417" i="1" l="1"/>
  <c r="R419" i="1"/>
  <c r="O419" i="1"/>
  <c r="U420" i="1"/>
  <c r="BB418" i="1"/>
  <c r="P418" i="1"/>
  <c r="BC418" i="1" s="1"/>
  <c r="Q418" i="1" l="1"/>
  <c r="R420" i="1"/>
  <c r="O420" i="1"/>
  <c r="U421" i="1"/>
  <c r="BB419" i="1"/>
  <c r="P419" i="1"/>
  <c r="BC419" i="1" s="1"/>
  <c r="Q419" i="1" l="1"/>
  <c r="R421" i="1"/>
  <c r="O421" i="1"/>
  <c r="U422" i="1"/>
  <c r="BB420" i="1"/>
  <c r="P420" i="1"/>
  <c r="BC420" i="1" s="1"/>
  <c r="Q420" i="1" l="1"/>
  <c r="R422" i="1"/>
  <c r="O422" i="1"/>
  <c r="U423" i="1"/>
  <c r="BB421" i="1"/>
  <c r="P421" i="1"/>
  <c r="BC421" i="1" s="1"/>
  <c r="Q421" i="1" l="1"/>
  <c r="R423" i="1"/>
  <c r="O423" i="1"/>
  <c r="U424" i="1"/>
  <c r="BB422" i="1"/>
  <c r="P422" i="1"/>
  <c r="BC422" i="1" s="1"/>
  <c r="Q422" i="1" l="1"/>
  <c r="R424" i="1"/>
  <c r="O424" i="1"/>
  <c r="U425" i="1"/>
  <c r="BB423" i="1"/>
  <c r="P423" i="1"/>
  <c r="BC423" i="1" s="1"/>
  <c r="Q423" i="1" l="1"/>
  <c r="R425" i="1"/>
  <c r="O425" i="1"/>
  <c r="U426" i="1"/>
  <c r="BB424" i="1"/>
  <c r="P424" i="1"/>
  <c r="BC424" i="1" s="1"/>
  <c r="Q424" i="1" l="1"/>
  <c r="R426" i="1"/>
  <c r="O426" i="1"/>
  <c r="U427" i="1"/>
  <c r="P425" i="1"/>
  <c r="BC425" i="1" s="1"/>
  <c r="BB425" i="1"/>
  <c r="Q425" i="1" l="1"/>
  <c r="R427" i="1"/>
  <c r="O427" i="1"/>
  <c r="U428" i="1"/>
  <c r="BB426" i="1"/>
  <c r="P426" i="1"/>
  <c r="BC426" i="1" s="1"/>
  <c r="Q426" i="1" l="1"/>
  <c r="R428" i="1"/>
  <c r="O428" i="1"/>
  <c r="U429" i="1"/>
  <c r="BB427" i="1"/>
  <c r="P427" i="1"/>
  <c r="BC427" i="1" s="1"/>
  <c r="Q427" i="1" l="1"/>
  <c r="R429" i="1"/>
  <c r="O429" i="1"/>
  <c r="U430" i="1"/>
  <c r="BB428" i="1"/>
  <c r="P428" i="1"/>
  <c r="BC428" i="1" s="1"/>
  <c r="Q428" i="1" l="1"/>
  <c r="R430" i="1"/>
  <c r="O430" i="1"/>
  <c r="U431" i="1"/>
  <c r="P429" i="1"/>
  <c r="BC429" i="1" s="1"/>
  <c r="BB429" i="1"/>
  <c r="Q429" i="1" l="1"/>
  <c r="R431" i="1"/>
  <c r="O431" i="1"/>
  <c r="U432" i="1"/>
  <c r="BB430" i="1"/>
  <c r="P430" i="1"/>
  <c r="BC430" i="1" s="1"/>
  <c r="Q430" i="1" l="1"/>
  <c r="R432" i="1"/>
  <c r="O432" i="1"/>
  <c r="U433" i="1"/>
  <c r="BB431" i="1"/>
  <c r="P431" i="1"/>
  <c r="BC431" i="1" s="1"/>
  <c r="Q431" i="1" l="1"/>
  <c r="R433" i="1"/>
  <c r="O433" i="1"/>
  <c r="U434" i="1"/>
  <c r="BB432" i="1"/>
  <c r="P432" i="1"/>
  <c r="BC432" i="1" s="1"/>
  <c r="Q432" i="1" l="1"/>
  <c r="R434" i="1"/>
  <c r="O434" i="1"/>
  <c r="U435" i="1"/>
  <c r="BB433" i="1"/>
  <c r="P433" i="1"/>
  <c r="BC433" i="1" s="1"/>
  <c r="Q433" i="1" l="1"/>
  <c r="R435" i="1"/>
  <c r="O435" i="1"/>
  <c r="U436" i="1"/>
  <c r="BB434" i="1"/>
  <c r="P434" i="1"/>
  <c r="BC434" i="1" s="1"/>
  <c r="Q434" i="1" l="1"/>
  <c r="R436" i="1"/>
  <c r="O436" i="1"/>
  <c r="U437" i="1"/>
  <c r="BB435" i="1"/>
  <c r="P435" i="1"/>
  <c r="BC435" i="1" s="1"/>
  <c r="Q435" i="1" l="1"/>
  <c r="R437" i="1"/>
  <c r="O437" i="1"/>
  <c r="U438" i="1"/>
  <c r="BB436" i="1"/>
  <c r="P436" i="1"/>
  <c r="BC436" i="1" s="1"/>
  <c r="Q436" i="1" l="1"/>
  <c r="R438" i="1"/>
  <c r="O438" i="1"/>
  <c r="U439" i="1"/>
  <c r="BB437" i="1"/>
  <c r="P437" i="1"/>
  <c r="BC437" i="1" s="1"/>
  <c r="Q437" i="1" l="1"/>
  <c r="R439" i="1"/>
  <c r="O439" i="1"/>
  <c r="U440" i="1"/>
  <c r="BB438" i="1"/>
  <c r="P438" i="1"/>
  <c r="BC438" i="1" s="1"/>
  <c r="Q438" i="1" l="1"/>
  <c r="R440" i="1"/>
  <c r="O440" i="1"/>
  <c r="U441" i="1"/>
  <c r="BB439" i="1"/>
  <c r="P439" i="1"/>
  <c r="BC439" i="1" s="1"/>
  <c r="Q439" i="1" l="1"/>
  <c r="R441" i="1"/>
  <c r="O441" i="1"/>
  <c r="U442" i="1"/>
  <c r="P440" i="1"/>
  <c r="BC440" i="1" s="1"/>
  <c r="BB440" i="1"/>
  <c r="Q440" i="1" l="1"/>
  <c r="R442" i="1"/>
  <c r="O442" i="1"/>
  <c r="U443" i="1"/>
  <c r="BB441" i="1"/>
  <c r="P441" i="1"/>
  <c r="BC441" i="1" s="1"/>
  <c r="Q441" i="1" l="1"/>
  <c r="R443" i="1"/>
  <c r="O443" i="1"/>
  <c r="U444" i="1"/>
  <c r="BB442" i="1"/>
  <c r="P442" i="1"/>
  <c r="BC442" i="1" s="1"/>
  <c r="Q442" i="1" l="1"/>
  <c r="R444" i="1"/>
  <c r="O444" i="1"/>
  <c r="U445" i="1"/>
  <c r="BB443" i="1"/>
  <c r="P443" i="1"/>
  <c r="BC443" i="1" s="1"/>
  <c r="Q443" i="1" l="1"/>
  <c r="R445" i="1"/>
  <c r="O445" i="1"/>
  <c r="U446" i="1"/>
  <c r="BB444" i="1"/>
  <c r="P444" i="1"/>
  <c r="BC444" i="1" s="1"/>
  <c r="Q444" i="1" l="1"/>
  <c r="R446" i="1"/>
  <c r="O446" i="1"/>
  <c r="U447" i="1"/>
  <c r="BB445" i="1"/>
  <c r="P445" i="1"/>
  <c r="BC445" i="1" s="1"/>
  <c r="Q445" i="1" l="1"/>
  <c r="R447" i="1"/>
  <c r="O447" i="1"/>
  <c r="U448" i="1"/>
  <c r="P446" i="1"/>
  <c r="BC446" i="1" s="1"/>
  <c r="BB446" i="1"/>
  <c r="Q446" i="1" l="1"/>
  <c r="R448" i="1"/>
  <c r="O448" i="1"/>
  <c r="U449" i="1"/>
  <c r="P447" i="1"/>
  <c r="BC447" i="1" s="1"/>
  <c r="BB447" i="1"/>
  <c r="Q447" i="1" l="1"/>
  <c r="R449" i="1"/>
  <c r="O449" i="1"/>
  <c r="U450" i="1"/>
  <c r="P448" i="1"/>
  <c r="BC448" i="1" s="1"/>
  <c r="BB448" i="1"/>
  <c r="Q448" i="1" l="1"/>
  <c r="R450" i="1"/>
  <c r="O450" i="1"/>
  <c r="U451" i="1"/>
  <c r="P449" i="1"/>
  <c r="BC449" i="1" s="1"/>
  <c r="BB449" i="1"/>
  <c r="Q449" i="1" l="1"/>
  <c r="R451" i="1"/>
  <c r="O451" i="1"/>
  <c r="U452" i="1"/>
  <c r="P450" i="1"/>
  <c r="BC450" i="1" s="1"/>
  <c r="BB450" i="1"/>
  <c r="Q450" i="1" l="1"/>
  <c r="R452" i="1"/>
  <c r="O452" i="1"/>
  <c r="U453" i="1"/>
  <c r="BB451" i="1"/>
  <c r="P451" i="1"/>
  <c r="BC451" i="1" s="1"/>
  <c r="Q451" i="1" l="1"/>
  <c r="R453" i="1"/>
  <c r="O453" i="1"/>
  <c r="U454" i="1"/>
  <c r="BB452" i="1"/>
  <c r="P452" i="1"/>
  <c r="BC452" i="1" s="1"/>
  <c r="Q452" i="1" l="1"/>
  <c r="R454" i="1"/>
  <c r="O454" i="1"/>
  <c r="U455" i="1"/>
  <c r="BB453" i="1"/>
  <c r="P453" i="1"/>
  <c r="BC453" i="1" s="1"/>
  <c r="Q453" i="1" l="1"/>
  <c r="R455" i="1"/>
  <c r="O455" i="1"/>
  <c r="U456" i="1"/>
  <c r="BB454" i="1"/>
  <c r="P454" i="1"/>
  <c r="BC454" i="1" s="1"/>
  <c r="Q454" i="1" l="1"/>
  <c r="R456" i="1"/>
  <c r="O456" i="1"/>
  <c r="U457" i="1"/>
  <c r="BB455" i="1"/>
  <c r="P455" i="1"/>
  <c r="BC455" i="1" s="1"/>
  <c r="Q455" i="1" l="1"/>
  <c r="R457" i="1"/>
  <c r="O457" i="1"/>
  <c r="U458" i="1"/>
  <c r="BB456" i="1"/>
  <c r="P456" i="1"/>
  <c r="BC456" i="1" s="1"/>
  <c r="Q456" i="1" l="1"/>
  <c r="R458" i="1"/>
  <c r="O458" i="1"/>
  <c r="U459" i="1"/>
  <c r="BB457" i="1"/>
  <c r="P457" i="1"/>
  <c r="BC457" i="1" s="1"/>
  <c r="Q457" i="1" l="1"/>
  <c r="R459" i="1"/>
  <c r="O459" i="1"/>
  <c r="U460" i="1"/>
  <c r="P458" i="1"/>
  <c r="BC458" i="1" s="1"/>
  <c r="BB458" i="1"/>
  <c r="Q458" i="1" l="1"/>
  <c r="R460" i="1"/>
  <c r="O460" i="1"/>
  <c r="U461" i="1"/>
  <c r="BB459" i="1"/>
  <c r="P459" i="1"/>
  <c r="BC459" i="1" s="1"/>
  <c r="Q459" i="1" l="1"/>
  <c r="R461" i="1"/>
  <c r="O461" i="1"/>
  <c r="U462" i="1"/>
  <c r="BB460" i="1"/>
  <c r="P460" i="1"/>
  <c r="BC460" i="1" s="1"/>
  <c r="Q460" i="1" l="1"/>
  <c r="R462" i="1"/>
  <c r="O462" i="1"/>
  <c r="U463" i="1"/>
  <c r="BB461" i="1"/>
  <c r="P461" i="1"/>
  <c r="BC461" i="1" s="1"/>
  <c r="Q461" i="1" l="1"/>
  <c r="R463" i="1"/>
  <c r="O463" i="1"/>
  <c r="U464" i="1"/>
  <c r="BB462" i="1"/>
  <c r="P462" i="1"/>
  <c r="BC462" i="1" s="1"/>
  <c r="Q462" i="1" l="1"/>
  <c r="R464" i="1"/>
  <c r="O464" i="1"/>
  <c r="U465" i="1"/>
  <c r="BB463" i="1"/>
  <c r="P463" i="1"/>
  <c r="BC463" i="1" s="1"/>
  <c r="Q463" i="1" l="1"/>
  <c r="R465" i="1"/>
  <c r="O465" i="1"/>
  <c r="U466" i="1"/>
  <c r="BB464" i="1"/>
  <c r="P464" i="1"/>
  <c r="BC464" i="1" s="1"/>
  <c r="Q464" i="1" l="1"/>
  <c r="R466" i="1"/>
  <c r="O466" i="1"/>
  <c r="U467" i="1"/>
  <c r="P465" i="1"/>
  <c r="BC465" i="1" s="1"/>
  <c r="BB465" i="1"/>
  <c r="Q465" i="1" l="1"/>
  <c r="R467" i="1"/>
  <c r="O467" i="1"/>
  <c r="U468" i="1"/>
  <c r="BB466" i="1"/>
  <c r="P466" i="1"/>
  <c r="BC466" i="1" s="1"/>
  <c r="Q466" i="1" l="1"/>
  <c r="R468" i="1"/>
  <c r="O468" i="1"/>
  <c r="U469" i="1"/>
  <c r="BB467" i="1"/>
  <c r="P467" i="1"/>
  <c r="BC467" i="1" s="1"/>
  <c r="Q467" i="1" l="1"/>
  <c r="R469" i="1"/>
  <c r="O469" i="1"/>
  <c r="U470" i="1"/>
  <c r="BB468" i="1"/>
  <c r="P468" i="1"/>
  <c r="BC468" i="1" s="1"/>
  <c r="Q468" i="1" l="1"/>
  <c r="R470" i="1"/>
  <c r="O470" i="1"/>
  <c r="U471" i="1"/>
  <c r="BB469" i="1"/>
  <c r="P469" i="1"/>
  <c r="BC469" i="1" s="1"/>
  <c r="Q469" i="1" l="1"/>
  <c r="R471" i="1"/>
  <c r="O471" i="1"/>
  <c r="U472" i="1"/>
  <c r="BB470" i="1"/>
  <c r="P470" i="1"/>
  <c r="BC470" i="1" s="1"/>
  <c r="Q470" i="1" l="1"/>
  <c r="R472" i="1"/>
  <c r="O472" i="1"/>
  <c r="U473" i="1"/>
  <c r="BB471" i="1"/>
  <c r="P471" i="1"/>
  <c r="BC471" i="1" s="1"/>
  <c r="Q471" i="1" l="1"/>
  <c r="R473" i="1"/>
  <c r="O473" i="1"/>
  <c r="U474" i="1"/>
  <c r="BB472" i="1"/>
  <c r="P472" i="1"/>
  <c r="BC472" i="1" s="1"/>
  <c r="Q472" i="1" l="1"/>
  <c r="R474" i="1"/>
  <c r="O474" i="1"/>
  <c r="U475" i="1"/>
  <c r="P473" i="1"/>
  <c r="BC473" i="1" s="1"/>
  <c r="BB473" i="1"/>
  <c r="Q473" i="1" l="1"/>
  <c r="R475" i="1"/>
  <c r="O475" i="1"/>
  <c r="U476" i="1"/>
  <c r="P474" i="1"/>
  <c r="BC474" i="1" s="1"/>
  <c r="BB474" i="1"/>
  <c r="Q474" i="1" l="1"/>
  <c r="R476" i="1"/>
  <c r="O476" i="1"/>
  <c r="U477" i="1"/>
  <c r="BB475" i="1"/>
  <c r="P475" i="1"/>
  <c r="BC475" i="1" s="1"/>
  <c r="Q475" i="1" l="1"/>
  <c r="R477" i="1"/>
  <c r="O477" i="1"/>
  <c r="U478" i="1"/>
  <c r="BB476" i="1"/>
  <c r="P476" i="1"/>
  <c r="BC476" i="1" s="1"/>
  <c r="Q476" i="1" l="1"/>
  <c r="R478" i="1"/>
  <c r="O478" i="1"/>
  <c r="U479" i="1"/>
  <c r="BB477" i="1"/>
  <c r="P477" i="1"/>
  <c r="BC477" i="1" s="1"/>
  <c r="Q477" i="1" l="1"/>
  <c r="R479" i="1"/>
  <c r="O479" i="1"/>
  <c r="U480" i="1"/>
  <c r="BB478" i="1"/>
  <c r="P478" i="1"/>
  <c r="BC478" i="1" s="1"/>
  <c r="Q478" i="1" l="1"/>
  <c r="R480" i="1"/>
  <c r="O480" i="1"/>
  <c r="U481" i="1"/>
  <c r="P479" i="1"/>
  <c r="BC479" i="1" s="1"/>
  <c r="BB479" i="1"/>
  <c r="Q479" i="1" l="1"/>
  <c r="R481" i="1"/>
  <c r="O481" i="1"/>
  <c r="U482" i="1"/>
  <c r="BB480" i="1"/>
  <c r="P480" i="1"/>
  <c r="BC480" i="1" s="1"/>
  <c r="Q480" i="1" l="1"/>
  <c r="R482" i="1"/>
  <c r="O482" i="1"/>
  <c r="U483" i="1"/>
  <c r="BB481" i="1"/>
  <c r="P481" i="1"/>
  <c r="BC481" i="1" s="1"/>
  <c r="Q481" i="1" l="1"/>
  <c r="R483" i="1"/>
  <c r="O483" i="1"/>
  <c r="U484" i="1"/>
  <c r="BB482" i="1"/>
  <c r="P482" i="1"/>
  <c r="BC482" i="1" s="1"/>
  <c r="Q482" i="1" l="1"/>
  <c r="R484" i="1"/>
  <c r="O484" i="1"/>
  <c r="U485" i="1"/>
  <c r="BB483" i="1"/>
  <c r="P483" i="1"/>
  <c r="BC483" i="1" s="1"/>
  <c r="Q483" i="1" l="1"/>
  <c r="R485" i="1"/>
  <c r="O485" i="1"/>
  <c r="U486" i="1"/>
  <c r="BB484" i="1"/>
  <c r="P484" i="1"/>
  <c r="BC484" i="1" s="1"/>
  <c r="Q484" i="1" l="1"/>
  <c r="R486" i="1"/>
  <c r="O486" i="1"/>
  <c r="U487" i="1"/>
  <c r="BB485" i="1"/>
  <c r="P485" i="1"/>
  <c r="BC485" i="1" s="1"/>
  <c r="Q485" i="1" l="1"/>
  <c r="R487" i="1"/>
  <c r="O487" i="1"/>
  <c r="U488" i="1"/>
  <c r="BB486" i="1"/>
  <c r="P486" i="1"/>
  <c r="BC486" i="1" s="1"/>
  <c r="Q486" i="1" l="1"/>
  <c r="R488" i="1"/>
  <c r="O488" i="1"/>
  <c r="U489" i="1"/>
  <c r="BB487" i="1"/>
  <c r="P487" i="1"/>
  <c r="BC487" i="1" s="1"/>
  <c r="Q487" i="1" l="1"/>
  <c r="R489" i="1"/>
  <c r="O489" i="1"/>
  <c r="U490" i="1"/>
  <c r="BB488" i="1"/>
  <c r="P488" i="1"/>
  <c r="BC488" i="1" s="1"/>
  <c r="Q488" i="1" l="1"/>
  <c r="R490" i="1"/>
  <c r="O490" i="1"/>
  <c r="U491" i="1"/>
  <c r="BB489" i="1"/>
  <c r="P489" i="1"/>
  <c r="BC489" i="1" s="1"/>
  <c r="Q489" i="1" l="1"/>
  <c r="R491" i="1"/>
  <c r="O491" i="1"/>
  <c r="U492" i="1"/>
  <c r="BB490" i="1"/>
  <c r="P490" i="1"/>
  <c r="BC490" i="1" s="1"/>
  <c r="Q490" i="1" l="1"/>
  <c r="R492" i="1"/>
  <c r="O492" i="1"/>
  <c r="U493" i="1"/>
  <c r="BB491" i="1"/>
  <c r="P491" i="1"/>
  <c r="BC491" i="1" s="1"/>
  <c r="Q491" i="1" l="1"/>
  <c r="R493" i="1"/>
  <c r="O493" i="1"/>
  <c r="U494" i="1"/>
  <c r="BB492" i="1"/>
  <c r="P492" i="1"/>
  <c r="BC492" i="1" s="1"/>
  <c r="Q492" i="1" l="1"/>
  <c r="R494" i="1"/>
  <c r="O494" i="1"/>
  <c r="U495" i="1"/>
  <c r="BB493" i="1"/>
  <c r="P493" i="1"/>
  <c r="BC493" i="1" s="1"/>
  <c r="Q493" i="1" l="1"/>
  <c r="R495" i="1"/>
  <c r="O495" i="1"/>
  <c r="U496" i="1"/>
  <c r="BB494" i="1"/>
  <c r="P494" i="1"/>
  <c r="BC494" i="1" s="1"/>
  <c r="Q494" i="1" l="1"/>
  <c r="R496" i="1"/>
  <c r="O496" i="1"/>
  <c r="I9" i="1"/>
  <c r="BB495" i="1"/>
  <c r="P495" i="1"/>
  <c r="BC495" i="1" s="1"/>
  <c r="Q495" i="1" l="1"/>
  <c r="AX79" i="1"/>
  <c r="Z9" i="1"/>
  <c r="BB496" i="1"/>
  <c r="P496" i="1"/>
  <c r="BC496" i="1" s="1"/>
  <c r="Q496" i="1" l="1"/>
</calcChain>
</file>

<file path=xl/comments1.xml><?xml version="1.0" encoding="utf-8"?>
<comments xmlns="http://schemas.openxmlformats.org/spreadsheetml/2006/main">
  <authors>
    <author>Windows Kullanıcısı</author>
    <author>admın</author>
  </authors>
  <commentList>
    <comment ref="H11" authorId="0">
      <text>
        <r>
          <rPr>
            <b/>
            <sz val="9"/>
            <color indexed="81"/>
            <rFont val="Tahoma"/>
            <family val="2"/>
            <charset val="162"/>
          </rPr>
          <t xml:space="preserve">Kursun başlatılacağı ilk gün eksik saat varsa, o günkü saati alt kısma yazınız.
</t>
        </r>
        <r>
          <rPr>
            <b/>
            <sz val="12"/>
            <color indexed="39"/>
            <rFont val="Tahoma"/>
            <family val="2"/>
            <charset val="162"/>
          </rPr>
          <t xml:space="preserve">
ÖRNEK: </t>
        </r>
        <r>
          <rPr>
            <b/>
            <sz val="9"/>
            <color indexed="10"/>
            <rFont val="Tahoma"/>
            <family val="2"/>
            <charset val="162"/>
          </rPr>
          <t xml:space="preserve">
Yeni açılacak kurs Çarşamba günü 4 saat olsun. Biten kurs da Çarşamba günü bitiyor ve o gün 1 saat ders var. Bu alandaki Çarşamba hücresine 3 saat yazılacaktır</t>
        </r>
        <r>
          <rPr>
            <b/>
            <sz val="9"/>
            <color indexed="81"/>
            <rFont val="Tahoma"/>
            <family val="2"/>
            <charset val="162"/>
          </rPr>
          <t xml:space="preserve">.
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L11" authorId="1">
      <text>
        <r>
          <rPr>
            <b/>
            <sz val="9"/>
            <color indexed="81"/>
            <rFont val="Tahoma"/>
            <family val="2"/>
            <charset val="162"/>
          </rPr>
          <t xml:space="preserve">13:00 'A KADAR OLAN DERS SAATİNİ YAZINIZ 
</t>
        </r>
        <r>
          <rPr>
            <b/>
            <sz val="10"/>
            <color indexed="10"/>
            <rFont val="Tahoma"/>
            <family val="2"/>
            <charset val="162"/>
          </rPr>
          <t>Haftanın günlerindeki sabah ders saatlerini yazınız.</t>
        </r>
      </text>
    </comment>
    <comment ref="M11" authorId="1">
      <text>
        <r>
          <rPr>
            <b/>
            <sz val="9"/>
            <color indexed="81"/>
            <rFont val="Tahoma"/>
            <family val="2"/>
            <charset val="162"/>
          </rPr>
          <t xml:space="preserve">13:00' DAN SONRA OLAN DERS SAATİNİ YAZINIZ </t>
        </r>
        <r>
          <rPr>
            <sz val="9"/>
            <color indexed="81"/>
            <rFont val="Tahoma"/>
            <family val="2"/>
            <charset val="162"/>
          </rPr>
          <t xml:space="preserve">
</t>
        </r>
        <r>
          <rPr>
            <b/>
            <sz val="10"/>
            <color indexed="10"/>
            <rFont val="Tahoma"/>
            <family val="2"/>
            <charset val="162"/>
          </rPr>
          <t>Haftanın günlerindeki öğleden sonraki ders saatlerini yazınız.</t>
        </r>
      </text>
    </comment>
  </commentList>
</comments>
</file>

<file path=xl/sharedStrings.xml><?xml version="1.0" encoding="utf-8"?>
<sst xmlns="http://schemas.openxmlformats.org/spreadsheetml/2006/main" count="226" uniqueCount="72">
  <si>
    <t>YILBAŞI TATİLİ</t>
  </si>
  <si>
    <t>RAMAZAN BAYRAMI AREFE</t>
  </si>
  <si>
    <t>RAMAZAN BAYRAMI-1</t>
  </si>
  <si>
    <t>RAMAZAN BAYRAMI-2</t>
  </si>
  <si>
    <t>RAMAZAN BAYRAMI-3</t>
  </si>
  <si>
    <t>EMEK VE DAYANIŞMA GÜNÜ</t>
  </si>
  <si>
    <t>ULUSAL EGEMENLİK VE ÇOCUK BAYRAMI</t>
  </si>
  <si>
    <t>GENÇLİK VE SPOR BAYRAMI</t>
  </si>
  <si>
    <t>KURBAN BAYRAMI-1</t>
  </si>
  <si>
    <t>KURBAN BAYRAMI-2</t>
  </si>
  <si>
    <t>KURBAN BAYRAMI-3</t>
  </si>
  <si>
    <t>KURBAN BAYRAMI-4</t>
  </si>
  <si>
    <t>DEMOKRASİ VE MİLLİ BİRLİK GÜNÜ</t>
  </si>
  <si>
    <t>ZAFER BAYRAMI</t>
  </si>
  <si>
    <t>CUMHURİYET BAYRAMI</t>
  </si>
  <si>
    <t>CUMHURİYET BAYRAMI YARIM GÜN</t>
  </si>
  <si>
    <t>GÜN</t>
  </si>
  <si>
    <t>AY</t>
  </si>
  <si>
    <t>RESMİ TATİL ADI</t>
  </si>
  <si>
    <t>Pzt</t>
  </si>
  <si>
    <t>Sal</t>
  </si>
  <si>
    <t>Çar</t>
  </si>
  <si>
    <t>Per</t>
  </si>
  <si>
    <t>Cum</t>
  </si>
  <si>
    <t>Cmt</t>
  </si>
  <si>
    <t>Paz</t>
  </si>
  <si>
    <t>PZT</t>
  </si>
  <si>
    <t>SAL</t>
  </si>
  <si>
    <t>ÇAR</t>
  </si>
  <si>
    <t>PER</t>
  </si>
  <si>
    <t>CUM</t>
  </si>
  <si>
    <t>CMT</t>
  </si>
  <si>
    <t>PAZ</t>
  </si>
  <si>
    <t>RAMAZAN BAYRAMI</t>
  </si>
  <si>
    <t>KURBAN BAYRAMI</t>
  </si>
  <si>
    <t>TARİH</t>
  </si>
  <si>
    <t>TOPLAM</t>
  </si>
  <si>
    <t>HS</t>
  </si>
  <si>
    <t>YILI</t>
  </si>
  <si>
    <t>KURBAN BAYRAMI-AREFE</t>
  </si>
  <si>
    <t>SABAH</t>
  </si>
  <si>
    <t>YIL</t>
  </si>
  <si>
    <t>08:00 13:00</t>
  </si>
  <si>
    <t>13:00 21:00</t>
  </si>
  <si>
    <t>ÖĞLE SONRASI</t>
  </si>
  <si>
    <t>AREFE GÜNÜ</t>
  </si>
  <si>
    <t>SAAT</t>
  </si>
  <si>
    <t>İLK GÜN SAAT</t>
  </si>
  <si>
    <t>KURS BAŞLAMA TARİHİ:</t>
  </si>
  <si>
    <t>KURS BİTİŞ TARİHİ:</t>
  </si>
  <si>
    <t>KURS TOPLAM SAAT:</t>
  </si>
  <si>
    <t>1.Dönem Ara Tatili</t>
  </si>
  <si>
    <t>2.Dönem Ara Tatili</t>
  </si>
  <si>
    <t>Yarıyıl Tatili</t>
  </si>
  <si>
    <t>Yaz Tatili</t>
  </si>
  <si>
    <t>X</t>
  </si>
  <si>
    <t>EYLÜL SEMİNER DÖNEMİ</t>
  </si>
  <si>
    <t>HAZİRAN SEMİNER DÖNEMİ</t>
  </si>
  <si>
    <r>
      <t xml:space="preserve">İlgili tarihte/tarihlerde </t>
    </r>
    <r>
      <rPr>
        <b/>
        <i/>
        <u/>
        <sz val="13"/>
        <color rgb="FFFF0000"/>
        <rFont val="Calibri"/>
        <family val="2"/>
        <charset val="162"/>
      </rPr>
      <t>KURS PLANLAMASI YAPILMAYACAK</t>
    </r>
    <r>
      <rPr>
        <b/>
        <sz val="13"/>
        <color rgb="FFFF0000"/>
        <rFont val="Calibri"/>
        <family val="2"/>
        <charset val="162"/>
        <scheme val="minor"/>
      </rPr>
      <t xml:space="preserve"> ise, bu hücrelere "X" işareti koyunuz</t>
    </r>
  </si>
  <si>
    <t>DİKKAT!</t>
  </si>
  <si>
    <t>KADROLU ÖĞRETMEN</t>
  </si>
  <si>
    <t>USTA ÖĞRETİCİ</t>
  </si>
  <si>
    <t>TATİL ADI</t>
  </si>
  <si>
    <t>GN</t>
  </si>
  <si>
    <t>1 Nedir ? Kurs Yapabilir</t>
  </si>
  <si>
    <t>0 Nedir ? Kurs YAPAMAZ</t>
  </si>
  <si>
    <t>TATİL GÜNÜ AÇIKLAMASI</t>
  </si>
  <si>
    <t>GÖREV DURUMU:</t>
  </si>
  <si>
    <t>DİKKAT EDİLMESİ GEREKEN HUSUSLAR</t>
  </si>
  <si>
    <t>KURS YAPILIP YAPILMAMA KODLAMALARI</t>
  </si>
  <si>
    <t>AÇIKLAMA</t>
  </si>
  <si>
    <r>
      <t xml:space="preserve">HAZIRLAYAN : Necdet KARABEK
14.11.2024 </t>
    </r>
    <r>
      <rPr>
        <b/>
        <i/>
        <sz val="12"/>
        <color rgb="FFFF0000"/>
        <rFont val="Calibri"/>
        <family val="2"/>
        <charset val="162"/>
      </rPr>
      <t>v:5.3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</si>
</sst>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dd/mm/yyyy;@"/>
    <numFmt numFmtId="166" formatCode="[$-41F]dd\ mmmm\ yyyy\ dddd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16"/>
      <color theme="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1"/>
      <color rgb="FF0000FF"/>
      <name val="Calibri"/>
      <family val="2"/>
      <charset val="162"/>
      <scheme val="minor"/>
    </font>
    <font>
      <b/>
      <sz val="15"/>
      <color rgb="FFFF0000"/>
      <name val="Calibri"/>
      <family val="2"/>
      <charset val="162"/>
      <scheme val="minor"/>
    </font>
    <font>
      <b/>
      <sz val="2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b/>
      <sz val="8"/>
      <color rgb="FFFF0000"/>
      <name val="Calibri"/>
      <family val="2"/>
      <charset val="162"/>
      <scheme val="minor"/>
    </font>
    <font>
      <b/>
      <sz val="11"/>
      <color rgb="FF0000FF"/>
      <name val="Calibri"/>
      <family val="2"/>
      <charset val="162"/>
      <scheme val="minor"/>
    </font>
    <font>
      <b/>
      <sz val="20"/>
      <color theme="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8"/>
      <color theme="0"/>
      <name val="Calibri"/>
      <family val="2"/>
      <charset val="162"/>
      <scheme val="minor"/>
    </font>
    <font>
      <b/>
      <sz val="18"/>
      <color theme="0"/>
      <name val="Calibri"/>
      <family val="2"/>
      <charset val="162"/>
      <scheme val="minor"/>
    </font>
    <font>
      <b/>
      <sz val="13"/>
      <color theme="0"/>
      <name val="Calibri"/>
      <family val="2"/>
      <charset val="162"/>
      <scheme val="minor"/>
    </font>
    <font>
      <b/>
      <sz val="10"/>
      <color theme="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8"/>
      <color theme="0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18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25"/>
      <color theme="0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9"/>
      <color indexed="10"/>
      <name val="Tahoma"/>
      <family val="2"/>
      <charset val="162"/>
    </font>
    <font>
      <b/>
      <sz val="12"/>
      <color indexed="39"/>
      <name val="Tahoma"/>
      <family val="2"/>
      <charset val="162"/>
    </font>
    <font>
      <b/>
      <sz val="10"/>
      <color indexed="10"/>
      <name val="Tahoma"/>
      <family val="2"/>
      <charset val="162"/>
    </font>
    <font>
      <b/>
      <i/>
      <sz val="10"/>
      <color rgb="FFFF0000"/>
      <name val="Calibri Light"/>
      <family val="2"/>
      <charset val="162"/>
      <scheme val="major"/>
    </font>
    <font>
      <b/>
      <i/>
      <sz val="9"/>
      <color rgb="FFFF0000"/>
      <name val="Calibri"/>
      <family val="2"/>
      <charset val="162"/>
      <scheme val="minor"/>
    </font>
    <font>
      <i/>
      <sz val="12"/>
      <color rgb="FFFF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2"/>
      <color rgb="FFFF0000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i/>
      <sz val="20"/>
      <color rgb="FFFF0000"/>
      <name val="Calibri Light"/>
      <family val="2"/>
      <charset val="162"/>
      <scheme val="major"/>
    </font>
    <font>
      <sz val="12"/>
      <color theme="1"/>
      <name val="Calibri"/>
      <family val="2"/>
      <charset val="162"/>
      <scheme val="minor"/>
    </font>
    <font>
      <sz val="20"/>
      <color theme="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sz val="20"/>
      <color theme="0"/>
      <name val="Calibri"/>
      <family val="2"/>
      <charset val="162"/>
      <scheme val="minor"/>
    </font>
    <font>
      <b/>
      <sz val="16"/>
      <color rgb="FF0000FF"/>
      <name val="Calibri"/>
      <family val="2"/>
      <charset val="162"/>
      <scheme val="minor"/>
    </font>
    <font>
      <sz val="18"/>
      <color rgb="FF0000FF"/>
      <name val="Calibri"/>
      <family val="2"/>
      <charset val="162"/>
      <scheme val="minor"/>
    </font>
    <font>
      <b/>
      <sz val="12"/>
      <color rgb="FF0000FF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3"/>
      <color rgb="FFFF0000"/>
      <name val="Calibri"/>
      <family val="2"/>
      <charset val="162"/>
      <scheme val="minor"/>
    </font>
    <font>
      <b/>
      <i/>
      <u/>
      <sz val="13"/>
      <color rgb="FFFF0000"/>
      <name val="Calibri"/>
      <family val="2"/>
      <charset val="162"/>
    </font>
    <font>
      <b/>
      <sz val="14"/>
      <color rgb="FF00B050"/>
      <name val="Calibri"/>
      <family val="2"/>
      <charset val="162"/>
      <scheme val="minor"/>
    </font>
    <font>
      <b/>
      <i/>
      <sz val="11"/>
      <color rgb="FFFF0000"/>
      <name val="Calibri"/>
      <family val="2"/>
      <charset val="162"/>
      <scheme val="minor"/>
    </font>
    <font>
      <b/>
      <sz val="14"/>
      <color rgb="FF7030A0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b/>
      <u/>
      <sz val="20"/>
      <color rgb="FFFF0000"/>
      <name val="Calibri"/>
      <family val="2"/>
      <charset val="162"/>
      <scheme val="minor"/>
    </font>
    <font>
      <b/>
      <i/>
      <sz val="16"/>
      <name val="Calibri"/>
      <family val="2"/>
      <charset val="162"/>
      <scheme val="minor"/>
    </font>
    <font>
      <i/>
      <sz val="12"/>
      <color theme="1"/>
      <name val="Calibri"/>
      <family val="2"/>
      <charset val="162"/>
      <scheme val="minor"/>
    </font>
    <font>
      <b/>
      <i/>
      <sz val="12"/>
      <color rgb="FFFF0000"/>
      <name val="Calibri"/>
      <family val="2"/>
      <charset val="162"/>
    </font>
  </fonts>
  <fills count="2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49998474074526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medium">
        <color theme="9" tint="-0.24994659260841701"/>
      </right>
      <top/>
      <bottom style="thin">
        <color theme="9" tint="-0.24994659260841701"/>
      </bottom>
      <diagonal/>
    </border>
    <border>
      <left style="medium">
        <color theme="9" tint="-0.499984740745262"/>
      </left>
      <right style="medium">
        <color theme="9" tint="-0.24994659260841701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0000F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0000FF"/>
      </bottom>
      <diagonal/>
    </border>
    <border>
      <left style="medium">
        <color indexed="64"/>
      </left>
      <right style="medium">
        <color indexed="64"/>
      </right>
      <top/>
      <bottom style="thick">
        <color rgb="FF0000FF"/>
      </bottom>
      <diagonal/>
    </border>
    <border>
      <left style="thick">
        <color rgb="FF0000FF"/>
      </left>
      <right style="thin">
        <color indexed="64"/>
      </right>
      <top style="thick">
        <color rgb="FF0000FF"/>
      </top>
      <bottom style="thick">
        <color rgb="FF0000FF"/>
      </bottom>
      <diagonal/>
    </border>
    <border>
      <left style="thin">
        <color indexed="64"/>
      </left>
      <right style="thin">
        <color indexed="64"/>
      </right>
      <top style="thick">
        <color rgb="FF0000FF"/>
      </top>
      <bottom style="thick">
        <color rgb="FF0000FF"/>
      </bottom>
      <diagonal/>
    </border>
    <border>
      <left style="thin">
        <color indexed="64"/>
      </left>
      <right/>
      <top style="thick">
        <color rgb="FF0000FF"/>
      </top>
      <bottom style="thick">
        <color rgb="FF0000FF"/>
      </bottom>
      <diagonal/>
    </border>
    <border>
      <left style="medium">
        <color indexed="64"/>
      </left>
      <right style="medium">
        <color indexed="64"/>
      </right>
      <top style="thick">
        <color rgb="FF0000FF"/>
      </top>
      <bottom style="thick">
        <color rgb="FF0000FF"/>
      </bottom>
      <diagonal/>
    </border>
    <border>
      <left/>
      <right/>
      <top style="thick">
        <color rgb="FF0000FF"/>
      </top>
      <bottom style="thick">
        <color rgb="FF0000FF"/>
      </bottom>
      <diagonal/>
    </border>
    <border>
      <left/>
      <right style="medium">
        <color indexed="64"/>
      </right>
      <top style="thick">
        <color rgb="FF0000FF"/>
      </top>
      <bottom style="thick">
        <color rgb="FF0000FF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FF"/>
      </left>
      <right style="thin">
        <color indexed="64"/>
      </right>
      <top style="thick">
        <color rgb="FF0000FF"/>
      </top>
      <bottom style="thin">
        <color indexed="64"/>
      </bottom>
      <diagonal/>
    </border>
    <border>
      <left/>
      <right/>
      <top style="thick">
        <color rgb="FF0000FF"/>
      </top>
      <bottom/>
      <diagonal/>
    </border>
    <border>
      <left style="medium">
        <color indexed="64"/>
      </left>
      <right style="medium">
        <color indexed="64"/>
      </right>
      <top style="thick">
        <color rgb="FF0000FF"/>
      </top>
      <bottom style="thin">
        <color indexed="64"/>
      </bottom>
      <diagonal/>
    </border>
    <border>
      <left style="medium">
        <color indexed="64"/>
      </left>
      <right style="thick">
        <color rgb="FF0000FF"/>
      </right>
      <top style="thick">
        <color rgb="FF0000FF"/>
      </top>
      <bottom style="thin">
        <color indexed="64"/>
      </bottom>
      <diagonal/>
    </border>
    <border>
      <left style="thick">
        <color rgb="FF0000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rgb="FF0000FF"/>
      </right>
      <top/>
      <bottom style="thin">
        <color indexed="64"/>
      </bottom>
      <diagonal/>
    </border>
    <border>
      <left style="thick">
        <color rgb="FF0000FF"/>
      </left>
      <right style="thin">
        <color indexed="64"/>
      </right>
      <top style="thin">
        <color indexed="64"/>
      </top>
      <bottom style="thick">
        <color rgb="FF0000FF"/>
      </bottom>
      <diagonal/>
    </border>
    <border>
      <left style="medium">
        <color indexed="64"/>
      </left>
      <right style="thick">
        <color rgb="FF0000FF"/>
      </right>
      <top/>
      <bottom style="thick">
        <color rgb="FF0000FF"/>
      </bottom>
      <diagonal/>
    </border>
    <border>
      <left style="medium">
        <color rgb="FF0000FF"/>
      </left>
      <right style="thick">
        <color rgb="FF0000FF"/>
      </right>
      <top style="thin">
        <color indexed="64"/>
      </top>
      <bottom style="thin">
        <color indexed="64"/>
      </bottom>
      <diagonal/>
    </border>
    <border>
      <left style="medium">
        <color rgb="FF0000FF"/>
      </left>
      <right style="thick">
        <color rgb="FF0000FF"/>
      </right>
      <top style="medium">
        <color rgb="FF0000FF"/>
      </top>
      <bottom/>
      <diagonal/>
    </border>
    <border>
      <left style="medium">
        <color rgb="FF0000FF"/>
      </left>
      <right style="thick">
        <color rgb="FF0000FF"/>
      </right>
      <top style="thick">
        <color rgb="FF0000FF"/>
      </top>
      <bottom style="thin">
        <color indexed="64"/>
      </bottom>
      <diagonal/>
    </border>
    <border>
      <left style="medium">
        <color rgb="FF0000FF"/>
      </left>
      <right style="thick">
        <color rgb="FF0000FF"/>
      </right>
      <top style="thin">
        <color indexed="64"/>
      </top>
      <bottom style="thick">
        <color rgb="FF0000FF"/>
      </bottom>
      <diagonal/>
    </border>
    <border>
      <left style="thick">
        <color rgb="FF0000FF"/>
      </left>
      <right style="thick">
        <color rgb="FF0000FF"/>
      </right>
      <top style="thick">
        <color rgb="FF0000FF"/>
      </top>
      <bottom/>
      <diagonal/>
    </border>
    <border>
      <left style="thick">
        <color rgb="FF0000FF"/>
      </left>
      <right style="thick">
        <color rgb="FF0000FF"/>
      </right>
      <top/>
      <bottom/>
      <diagonal/>
    </border>
    <border>
      <left style="thick">
        <color rgb="FF0000FF"/>
      </left>
      <right style="thick">
        <color rgb="FF0000FF"/>
      </right>
      <top/>
      <bottom style="thick">
        <color rgb="FF0000FF"/>
      </bottom>
      <diagonal/>
    </border>
    <border>
      <left/>
      <right/>
      <top style="thick">
        <color rgb="FF0000FF"/>
      </top>
      <bottom style="thin">
        <color indexed="64"/>
      </bottom>
      <diagonal/>
    </border>
    <border>
      <left/>
      <right style="medium">
        <color indexed="64"/>
      </right>
      <top style="thick">
        <color rgb="FF0000FF"/>
      </top>
      <bottom style="thin">
        <color indexed="64"/>
      </bottom>
      <diagonal/>
    </border>
    <border>
      <left/>
      <right/>
      <top style="thin">
        <color indexed="64"/>
      </top>
      <bottom style="thick">
        <color rgb="FF0000FF"/>
      </bottom>
      <diagonal/>
    </border>
    <border>
      <left/>
      <right style="medium">
        <color indexed="64"/>
      </right>
      <top/>
      <bottom style="thick">
        <color rgb="FF0000FF"/>
      </bottom>
      <diagonal/>
    </border>
    <border>
      <left style="thin">
        <color indexed="64"/>
      </left>
      <right style="medium">
        <color theme="9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rgb="FF0000FF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ck">
        <color rgb="FF0000FF"/>
      </bottom>
      <diagonal/>
    </border>
    <border>
      <left style="medium">
        <color auto="1"/>
      </left>
      <right style="thick">
        <color rgb="FF0000FF"/>
      </right>
      <top style="thick">
        <color rgb="FF0000FF"/>
      </top>
      <bottom style="thick">
        <color rgb="FF0000FF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/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/>
      <right/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 style="medium">
        <color theme="9" tint="-0.24994659260841701"/>
      </bottom>
      <diagonal/>
    </border>
    <border>
      <left/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/>
      <top style="thin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/>
      <diagonal/>
    </border>
    <border>
      <left/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/>
      <top/>
      <bottom style="medium">
        <color theme="9" tint="-0.24994659260841701"/>
      </bottom>
      <diagonal/>
    </border>
    <border>
      <left/>
      <right style="medium">
        <color theme="9" tint="-0.24994659260841701"/>
      </right>
      <top/>
      <bottom style="medium">
        <color theme="9" tint="-0.24994659260841701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 style="medium">
        <color theme="9" tint="-0.24994659260841701"/>
      </right>
      <top/>
      <bottom style="medium">
        <color theme="9" tint="-0.24994659260841701"/>
      </bottom>
      <diagonal/>
    </border>
  </borders>
  <cellStyleXfs count="1">
    <xf numFmtId="0" fontId="0" fillId="0" borderId="0"/>
  </cellStyleXfs>
  <cellXfs count="293">
    <xf numFmtId="0" fontId="0" fillId="0" borderId="0" xfId="0"/>
    <xf numFmtId="0" fontId="2" fillId="0" borderId="0" xfId="0" applyFont="1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0" fillId="4" borderId="0" xfId="0" applyNumberFormat="1" applyFill="1" applyAlignment="1" applyProtection="1">
      <alignment horizontal="center"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4" borderId="0" xfId="0" applyFont="1" applyFill="1" applyAlignment="1" applyProtection="1">
      <alignment horizontal="center" vertical="center"/>
      <protection hidden="1"/>
    </xf>
    <xf numFmtId="1" fontId="0" fillId="4" borderId="8" xfId="0" applyNumberFormat="1" applyFill="1" applyBorder="1" applyAlignment="1" applyProtection="1">
      <alignment horizontal="center" vertical="center"/>
      <protection hidden="1"/>
    </xf>
    <xf numFmtId="1" fontId="0" fillId="4" borderId="11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 shrinkToFit="1"/>
      <protection hidden="1"/>
    </xf>
    <xf numFmtId="164" fontId="0" fillId="2" borderId="3" xfId="0" applyNumberFormat="1" applyFill="1" applyBorder="1" applyAlignment="1" applyProtection="1">
      <alignment vertical="center" shrinkToFit="1"/>
      <protection hidden="1"/>
    </xf>
    <xf numFmtId="164" fontId="0" fillId="2" borderId="5" xfId="0" applyNumberFormat="1" applyFill="1" applyBorder="1" applyAlignment="1" applyProtection="1">
      <alignment vertical="center" shrinkToFit="1"/>
      <protection hidden="1"/>
    </xf>
    <xf numFmtId="164" fontId="0" fillId="2" borderId="9" xfId="0" applyNumberFormat="1" applyFill="1" applyBorder="1" applyAlignment="1" applyProtection="1">
      <alignment vertical="center" shrinkToFit="1"/>
      <protection hidden="1"/>
    </xf>
    <xf numFmtId="164" fontId="0" fillId="2" borderId="1" xfId="0" applyNumberFormat="1" applyFill="1" applyBorder="1" applyAlignment="1" applyProtection="1">
      <alignment vertical="center" shrinkToFit="1"/>
      <protection hidden="1"/>
    </xf>
    <xf numFmtId="164" fontId="0" fillId="2" borderId="0" xfId="0" applyNumberFormat="1" applyFill="1" applyBorder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1" fontId="0" fillId="4" borderId="0" xfId="0" applyNumberFormat="1" applyFill="1" applyAlignment="1" applyProtection="1">
      <alignment vertical="center"/>
      <protection hidden="1"/>
    </xf>
    <xf numFmtId="1" fontId="0" fillId="4" borderId="4" xfId="0" applyNumberFormat="1" applyFill="1" applyBorder="1" applyAlignment="1" applyProtection="1">
      <alignment horizontal="center" vertical="center"/>
      <protection hidden="1"/>
    </xf>
    <xf numFmtId="1" fontId="0" fillId="4" borderId="5" xfId="0" applyNumberForma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" fontId="0" fillId="4" borderId="15" xfId="0" applyNumberForma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164" fontId="4" fillId="4" borderId="0" xfId="0" applyNumberFormat="1" applyFont="1" applyFill="1" applyBorder="1" applyAlignment="1" applyProtection="1">
      <alignment horizontal="center" vertical="center" shrinkToFit="1"/>
      <protection hidden="1"/>
    </xf>
    <xf numFmtId="1" fontId="0" fillId="4" borderId="0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0" fontId="0" fillId="0" borderId="0" xfId="0" applyAlignment="1" applyProtection="1">
      <alignment vertical="center" shrinkToFit="1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9" fillId="4" borderId="4" xfId="0" applyNumberFormat="1" applyFont="1" applyFill="1" applyBorder="1" applyAlignment="1" applyProtection="1">
      <alignment horizontal="center" vertical="center"/>
      <protection hidden="1"/>
    </xf>
    <xf numFmtId="1" fontId="9" fillId="4" borderId="5" xfId="0" applyNumberFormat="1" applyFont="1" applyFill="1" applyBorder="1" applyAlignment="1" applyProtection="1">
      <alignment horizontal="center" vertical="center"/>
      <protection hidden="1"/>
    </xf>
    <xf numFmtId="1" fontId="0" fillId="4" borderId="13" xfId="0" applyNumberFormat="1" applyFill="1" applyBorder="1" applyAlignment="1" applyProtection="1">
      <alignment horizontal="center" vertical="center"/>
      <protection hidden="1"/>
    </xf>
    <xf numFmtId="1" fontId="0" fillId="4" borderId="12" xfId="0" applyNumberFormat="1" applyFill="1" applyBorder="1" applyAlignment="1" applyProtection="1">
      <alignment horizontal="center" vertical="center"/>
      <protection hidden="1"/>
    </xf>
    <xf numFmtId="1" fontId="0" fillId="4" borderId="6" xfId="0" applyNumberFormat="1" applyFill="1" applyBorder="1" applyAlignment="1" applyProtection="1">
      <alignment horizontal="center" vertical="center"/>
      <protection hidden="1"/>
    </xf>
    <xf numFmtId="164" fontId="1" fillId="4" borderId="0" xfId="0" applyNumberFormat="1" applyFont="1" applyFill="1" applyBorder="1" applyAlignment="1" applyProtection="1">
      <alignment horizontal="left" vertical="center" indent="1" shrinkToFit="1"/>
      <protection hidden="1"/>
    </xf>
    <xf numFmtId="0" fontId="0" fillId="0" borderId="0" xfId="0" applyBorder="1" applyAlignment="1" applyProtection="1">
      <alignment vertical="center"/>
      <protection hidden="1"/>
    </xf>
    <xf numFmtId="1" fontId="0" fillId="4" borderId="20" xfId="0" applyNumberFormat="1" applyFill="1" applyBorder="1" applyAlignment="1" applyProtection="1">
      <alignment horizontal="center" vertical="center"/>
      <protection hidden="1"/>
    </xf>
    <xf numFmtId="0" fontId="1" fillId="4" borderId="0" xfId="0" applyFont="1" applyFill="1" applyBorder="1" applyAlignment="1" applyProtection="1">
      <alignment horizontal="center" vertical="center"/>
      <protection hidden="1"/>
    </xf>
    <xf numFmtId="1" fontId="9" fillId="4" borderId="15" xfId="0" applyNumberFormat="1" applyFont="1" applyFill="1" applyBorder="1" applyAlignment="1" applyProtection="1">
      <alignment horizontal="center" vertical="center"/>
      <protection hidden="1"/>
    </xf>
    <xf numFmtId="1" fontId="9" fillId="4" borderId="10" xfId="0" applyNumberFormat="1" applyFont="1" applyFill="1" applyBorder="1" applyAlignment="1" applyProtection="1">
      <alignment horizontal="center" vertical="center"/>
      <protection hidden="1"/>
    </xf>
    <xf numFmtId="1" fontId="0" fillId="4" borderId="2" xfId="0" applyNumberFormat="1" applyFill="1" applyBorder="1" applyAlignment="1" applyProtection="1">
      <alignment horizontal="center" vertical="center"/>
      <protection hidden="1"/>
    </xf>
    <xf numFmtId="1" fontId="0" fillId="4" borderId="3" xfId="0" applyNumberFormat="1" applyFill="1" applyBorder="1" applyAlignment="1" applyProtection="1">
      <alignment horizontal="center" vertical="center"/>
      <protection hidden="1"/>
    </xf>
    <xf numFmtId="2" fontId="0" fillId="4" borderId="16" xfId="0" applyNumberForma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vertical="center" shrinkToFit="1"/>
      <protection hidden="1"/>
    </xf>
    <xf numFmtId="164" fontId="0" fillId="4" borderId="0" xfId="0" applyNumberFormat="1" applyFill="1" applyAlignment="1" applyProtection="1">
      <alignment vertical="center" shrinkToFit="1"/>
      <protection hidden="1"/>
    </xf>
    <xf numFmtId="0" fontId="3" fillId="4" borderId="0" xfId="0" applyFont="1" applyFill="1" applyBorder="1" applyAlignment="1" applyProtection="1">
      <alignment horizontal="center" vertical="center"/>
      <protection hidden="1"/>
    </xf>
    <xf numFmtId="0" fontId="11" fillId="3" borderId="24" xfId="0" applyFont="1" applyFill="1" applyBorder="1" applyAlignment="1" applyProtection="1">
      <alignment horizontal="center" vertical="center" shrinkToFit="1"/>
      <protection locked="0"/>
    </xf>
    <xf numFmtId="1" fontId="0" fillId="4" borderId="22" xfId="0" applyNumberFormat="1" applyFill="1" applyBorder="1" applyAlignment="1" applyProtection="1">
      <alignment horizontal="center" vertical="center"/>
      <protection hidden="1"/>
    </xf>
    <xf numFmtId="1" fontId="0" fillId="4" borderId="26" xfId="0" applyNumberFormat="1" applyFill="1" applyBorder="1" applyAlignment="1" applyProtection="1">
      <alignment horizontal="center" vertical="center"/>
      <protection hidden="1"/>
    </xf>
    <xf numFmtId="1" fontId="9" fillId="4" borderId="18" xfId="0" applyNumberFormat="1" applyFont="1" applyFill="1" applyBorder="1" applyAlignment="1" applyProtection="1">
      <alignment horizontal="center" vertical="center"/>
      <protection hidden="1"/>
    </xf>
    <xf numFmtId="1" fontId="0" fillId="4" borderId="18" xfId="0" applyNumberFormat="1" applyFill="1" applyBorder="1" applyAlignment="1" applyProtection="1">
      <alignment horizontal="center" vertical="center"/>
      <protection hidden="1"/>
    </xf>
    <xf numFmtId="1" fontId="0" fillId="4" borderId="27" xfId="0" applyNumberFormat="1" applyFill="1" applyBorder="1" applyAlignment="1" applyProtection="1">
      <alignment horizontal="center" vertical="center"/>
      <protection hidden="1"/>
    </xf>
    <xf numFmtId="1" fontId="2" fillId="4" borderId="0" xfId="0" applyNumberFormat="1" applyFont="1" applyFill="1" applyBorder="1" applyAlignment="1" applyProtection="1">
      <alignment horizontal="right" vertical="center" shrinkToFit="1"/>
      <protection hidden="1"/>
    </xf>
    <xf numFmtId="0" fontId="2" fillId="0" borderId="0" xfId="0" applyFont="1" applyBorder="1" applyAlignment="1" applyProtection="1">
      <alignment vertical="center"/>
      <protection hidden="1"/>
    </xf>
    <xf numFmtId="164" fontId="1" fillId="4" borderId="28" xfId="0" applyNumberFormat="1" applyFont="1" applyFill="1" applyBorder="1" applyAlignment="1" applyProtection="1">
      <alignment horizontal="left" vertical="center" indent="1" shrinkToFit="1"/>
      <protection hidden="1"/>
    </xf>
    <xf numFmtId="0" fontId="1" fillId="4" borderId="28" xfId="0" applyFont="1" applyFill="1" applyBorder="1" applyAlignment="1" applyProtection="1">
      <alignment horizontal="center" vertical="center"/>
      <protection hidden="1"/>
    </xf>
    <xf numFmtId="164" fontId="5" fillId="4" borderId="28" xfId="0" applyNumberFormat="1" applyFont="1" applyFill="1" applyBorder="1" applyAlignment="1" applyProtection="1">
      <alignment horizontal="left" vertical="center" indent="1" shrinkToFit="1"/>
      <protection hidden="1"/>
    </xf>
    <xf numFmtId="0" fontId="5" fillId="4" borderId="28" xfId="0" applyFont="1" applyFill="1" applyBorder="1" applyAlignment="1" applyProtection="1">
      <alignment horizontal="center" vertical="center"/>
      <protection hidden="1"/>
    </xf>
    <xf numFmtId="164" fontId="14" fillId="4" borderId="28" xfId="0" applyNumberFormat="1" applyFont="1" applyFill="1" applyBorder="1" applyAlignment="1" applyProtection="1">
      <alignment horizontal="left" vertical="center" indent="1" shrinkToFit="1"/>
      <protection hidden="1"/>
    </xf>
    <xf numFmtId="164" fontId="1" fillId="4" borderId="29" xfId="0" applyNumberFormat="1" applyFont="1" applyFill="1" applyBorder="1" applyAlignment="1" applyProtection="1">
      <alignment horizontal="left" vertical="center" indent="1" shrinkToFit="1"/>
      <protection hidden="1"/>
    </xf>
    <xf numFmtId="0" fontId="1" fillId="4" borderId="29" xfId="0" applyFont="1" applyFill="1" applyBorder="1" applyAlignment="1" applyProtection="1">
      <alignment horizontal="center" vertical="center"/>
      <protection hidden="1"/>
    </xf>
    <xf numFmtId="164" fontId="1" fillId="4" borderId="30" xfId="0" applyNumberFormat="1" applyFont="1" applyFill="1" applyBorder="1" applyAlignment="1" applyProtection="1">
      <alignment horizontal="left" vertical="center" indent="1" shrinkToFit="1"/>
      <protection hidden="1"/>
    </xf>
    <xf numFmtId="0" fontId="1" fillId="4" borderId="30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Alignment="1" applyProtection="1">
      <alignment vertical="center" shrinkToFit="1"/>
      <protection hidden="1"/>
    </xf>
    <xf numFmtId="0" fontId="17" fillId="6" borderId="25" xfId="0" applyFont="1" applyFill="1" applyBorder="1" applyAlignment="1" applyProtection="1">
      <alignment horizontal="center" vertical="center"/>
      <protection hidden="1"/>
    </xf>
    <xf numFmtId="0" fontId="18" fillId="6" borderId="25" xfId="0" applyFont="1" applyFill="1" applyBorder="1" applyAlignment="1" applyProtection="1">
      <alignment horizontal="center" vertical="center"/>
      <protection hidden="1"/>
    </xf>
    <xf numFmtId="0" fontId="17" fillId="6" borderId="25" xfId="0" applyFont="1" applyFill="1" applyBorder="1" applyAlignment="1" applyProtection="1">
      <alignment horizontal="left" vertical="center" indent="1"/>
      <protection hidden="1"/>
    </xf>
    <xf numFmtId="0" fontId="17" fillId="6" borderId="31" xfId="0" applyFont="1" applyFill="1" applyBorder="1" applyAlignment="1" applyProtection="1">
      <alignment horizontal="center" vertical="center"/>
      <protection hidden="1"/>
    </xf>
    <xf numFmtId="0" fontId="18" fillId="6" borderId="32" xfId="0" applyFont="1" applyFill="1" applyBorder="1" applyAlignment="1" applyProtection="1">
      <alignment horizontal="center" vertical="center"/>
      <protection hidden="1"/>
    </xf>
    <xf numFmtId="1" fontId="2" fillId="4" borderId="36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2" fillId="4" borderId="0" xfId="0" applyFont="1" applyFill="1" applyAlignment="1" applyProtection="1">
      <alignment vertical="center" shrinkToFit="1"/>
      <protection hidden="1"/>
    </xf>
    <xf numFmtId="0" fontId="21" fillId="4" borderId="0" xfId="0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protection hidden="1"/>
    </xf>
    <xf numFmtId="0" fontId="22" fillId="0" borderId="0" xfId="0" applyFont="1" applyAlignment="1" applyProtection="1">
      <alignment vertical="top"/>
      <protection hidden="1"/>
    </xf>
    <xf numFmtId="14" fontId="0" fillId="4" borderId="0" xfId="0" applyNumberFormat="1" applyFill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7" borderId="9" xfId="0" applyFill="1" applyBorder="1" applyAlignment="1" applyProtection="1">
      <alignment horizontal="center" vertical="center"/>
      <protection hidden="1"/>
    </xf>
    <xf numFmtId="49" fontId="6" fillId="4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10" fillId="4" borderId="36" xfId="0" applyFont="1" applyFill="1" applyBorder="1" applyAlignment="1" applyProtection="1">
      <alignment vertical="center"/>
      <protection hidden="1"/>
    </xf>
    <xf numFmtId="1" fontId="0" fillId="4" borderId="0" xfId="0" applyNumberFormat="1" applyFill="1" applyBorder="1" applyAlignment="1" applyProtection="1">
      <alignment horizontal="center" vertical="center" shrinkToFit="1"/>
      <protection hidden="1"/>
    </xf>
    <xf numFmtId="0" fontId="0" fillId="4" borderId="0" xfId="0" applyFill="1" applyBorder="1" applyAlignment="1" applyProtection="1">
      <alignment horizontal="center" vertical="center" shrinkToFit="1"/>
      <protection hidden="1"/>
    </xf>
    <xf numFmtId="1" fontId="0" fillId="0" borderId="0" xfId="0" applyNumberFormat="1" applyBorder="1" applyAlignment="1" applyProtection="1">
      <alignment horizontal="center" vertical="center" shrinkToFit="1"/>
      <protection hidden="1"/>
    </xf>
    <xf numFmtId="1" fontId="2" fillId="4" borderId="17" xfId="0" applyNumberFormat="1" applyFont="1" applyFill="1" applyBorder="1" applyAlignment="1" applyProtection="1">
      <alignment horizontal="center" vertical="center" shrinkToFit="1"/>
      <protection hidden="1"/>
    </xf>
    <xf numFmtId="164" fontId="0" fillId="4" borderId="21" xfId="0" applyNumberFormat="1" applyFill="1" applyBorder="1" applyAlignment="1" applyProtection="1">
      <alignment horizontal="center" vertical="center" shrinkToFit="1"/>
      <protection hidden="1"/>
    </xf>
    <xf numFmtId="1" fontId="0" fillId="0" borderId="21" xfId="0" applyNumberFormat="1" applyBorder="1" applyAlignment="1" applyProtection="1">
      <alignment horizontal="center" vertical="center" shrinkToFit="1"/>
      <protection hidden="1"/>
    </xf>
    <xf numFmtId="164" fontId="0" fillId="4" borderId="14" xfId="0" applyNumberFormat="1" applyFill="1" applyBorder="1" applyAlignment="1" applyProtection="1">
      <alignment vertical="center" shrinkToFit="1"/>
      <protection hidden="1"/>
    </xf>
    <xf numFmtId="164" fontId="0" fillId="4" borderId="14" xfId="0" applyNumberFormat="1" applyFill="1" applyBorder="1" applyAlignment="1" applyProtection="1">
      <alignment horizontal="center" vertical="center" shrinkToFit="1"/>
      <protection hidden="1"/>
    </xf>
    <xf numFmtId="164" fontId="0" fillId="4" borderId="7" xfId="0" applyNumberFormat="1" applyFill="1" applyBorder="1" applyAlignment="1" applyProtection="1">
      <alignment horizontal="center" vertical="center" shrinkToFit="1"/>
      <protection hidden="1"/>
    </xf>
    <xf numFmtId="0" fontId="6" fillId="4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1" fontId="0" fillId="4" borderId="0" xfId="0" applyNumberFormat="1" applyFill="1" applyAlignment="1" applyProtection="1">
      <alignment horizontal="center" vertical="center" shrinkToFit="1"/>
      <protection hidden="1"/>
    </xf>
    <xf numFmtId="0" fontId="22" fillId="4" borderId="0" xfId="0" applyFont="1" applyFill="1" applyAlignment="1" applyProtection="1">
      <alignment vertical="top"/>
      <protection hidden="1"/>
    </xf>
    <xf numFmtId="1" fontId="31" fillId="3" borderId="7" xfId="0" applyNumberFormat="1" applyFont="1" applyFill="1" applyBorder="1" applyAlignment="1" applyProtection="1">
      <alignment horizontal="center" vertical="center" shrinkToFit="1"/>
      <protection locked="0"/>
    </xf>
    <xf numFmtId="165" fontId="11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7" fillId="9" borderId="0" xfId="0" applyNumberFormat="1" applyFont="1" applyFill="1" applyAlignment="1" applyProtection="1">
      <alignment horizontal="center" vertical="center"/>
      <protection hidden="1"/>
    </xf>
    <xf numFmtId="1" fontId="7" fillId="10" borderId="0" xfId="0" applyNumberFormat="1" applyFont="1" applyFill="1" applyAlignment="1" applyProtection="1">
      <alignment horizontal="center" vertical="center"/>
      <protection hidden="1"/>
    </xf>
    <xf numFmtId="0" fontId="0" fillId="11" borderId="0" xfId="0" applyFill="1" applyAlignment="1" applyProtection="1">
      <alignment vertical="center"/>
      <protection hidden="1"/>
    </xf>
    <xf numFmtId="1" fontId="0" fillId="11" borderId="0" xfId="0" applyNumberFormat="1" applyFill="1" applyAlignment="1" applyProtection="1">
      <alignment vertical="center"/>
      <protection hidden="1"/>
    </xf>
    <xf numFmtId="1" fontId="0" fillId="11" borderId="0" xfId="0" applyNumberFormat="1" applyFill="1" applyAlignment="1" applyProtection="1">
      <alignment horizontal="center" vertical="center"/>
      <protection hidden="1"/>
    </xf>
    <xf numFmtId="1" fontId="0" fillId="4" borderId="39" xfId="0" applyNumberFormat="1" applyFill="1" applyBorder="1" applyAlignment="1" applyProtection="1">
      <alignment horizontal="center" vertical="center" shrinkToFit="1"/>
      <protection hidden="1"/>
    </xf>
    <xf numFmtId="0" fontId="0" fillId="4" borderId="39" xfId="0" applyFill="1" applyBorder="1" applyAlignment="1" applyProtection="1">
      <alignment horizontal="center" vertical="center" shrinkToFit="1"/>
      <protection hidden="1"/>
    </xf>
    <xf numFmtId="1" fontId="31" fillId="3" borderId="40" xfId="0" applyNumberFormat="1" applyFont="1" applyFill="1" applyBorder="1" applyAlignment="1" applyProtection="1">
      <alignment horizontal="center" vertical="center" shrinkToFit="1"/>
      <protection locked="0"/>
    </xf>
    <xf numFmtId="1" fontId="0" fillId="0" borderId="39" xfId="0" applyNumberFormat="1" applyBorder="1" applyAlignment="1" applyProtection="1">
      <alignment horizontal="center" vertical="center" shrinkToFit="1"/>
      <protection hidden="1"/>
    </xf>
    <xf numFmtId="1" fontId="2" fillId="4" borderId="41" xfId="0" applyNumberFormat="1" applyFont="1" applyFill="1" applyBorder="1" applyAlignment="1" applyProtection="1">
      <alignment horizontal="center" vertical="center" shrinkToFit="1"/>
      <protection hidden="1"/>
    </xf>
    <xf numFmtId="1" fontId="0" fillId="4" borderId="48" xfId="0" applyNumberFormat="1" applyFill="1" applyBorder="1" applyAlignment="1" applyProtection="1">
      <alignment horizontal="center" vertical="center"/>
      <protection hidden="1"/>
    </xf>
    <xf numFmtId="164" fontId="14" fillId="4" borderId="49" xfId="0" applyNumberFormat="1" applyFont="1" applyFill="1" applyBorder="1" applyAlignment="1" applyProtection="1">
      <alignment horizontal="left" vertical="center" indent="1" shrinkToFit="1"/>
      <protection hidden="1"/>
    </xf>
    <xf numFmtId="1" fontId="0" fillId="4" borderId="50" xfId="0" applyNumberFormat="1" applyFill="1" applyBorder="1" applyAlignment="1" applyProtection="1">
      <alignment horizontal="center" vertical="center" shrinkToFit="1"/>
      <protection hidden="1"/>
    </xf>
    <xf numFmtId="0" fontId="0" fillId="4" borderId="50" xfId="0" applyFill="1" applyBorder="1" applyAlignment="1" applyProtection="1">
      <alignment horizontal="center" vertical="center" shrinkToFit="1"/>
      <protection hidden="1"/>
    </xf>
    <xf numFmtId="1" fontId="31" fillId="3" borderId="51" xfId="0" applyNumberFormat="1" applyFont="1" applyFill="1" applyBorder="1" applyAlignment="1" applyProtection="1">
      <alignment horizontal="center" vertical="center" shrinkToFit="1"/>
      <protection locked="0"/>
    </xf>
    <xf numFmtId="1" fontId="0" fillId="0" borderId="50" xfId="0" applyNumberFormat="1" applyBorder="1" applyAlignment="1" applyProtection="1">
      <alignment horizontal="center" vertical="center" shrinkToFit="1"/>
      <protection hidden="1"/>
    </xf>
    <xf numFmtId="1" fontId="2" fillId="4" borderId="51" xfId="0" applyNumberFormat="1" applyFont="1" applyFill="1" applyBorder="1" applyAlignment="1" applyProtection="1">
      <alignment horizontal="center" vertical="center" shrinkToFit="1"/>
      <protection hidden="1"/>
    </xf>
    <xf numFmtId="1" fontId="2" fillId="4" borderId="52" xfId="0" applyNumberFormat="1" applyFont="1" applyFill="1" applyBorder="1" applyAlignment="1" applyProtection="1">
      <alignment horizontal="center" vertical="center" shrinkToFit="1"/>
      <protection hidden="1"/>
    </xf>
    <xf numFmtId="164" fontId="14" fillId="4" borderId="53" xfId="0" applyNumberFormat="1" applyFont="1" applyFill="1" applyBorder="1" applyAlignment="1" applyProtection="1">
      <alignment horizontal="left" vertical="center" indent="1" shrinkToFit="1"/>
      <protection hidden="1"/>
    </xf>
    <xf numFmtId="1" fontId="2" fillId="4" borderId="54" xfId="0" applyNumberFormat="1" applyFont="1" applyFill="1" applyBorder="1" applyAlignment="1" applyProtection="1">
      <alignment horizontal="center" vertical="center" shrinkToFit="1"/>
      <protection hidden="1"/>
    </xf>
    <xf numFmtId="164" fontId="0" fillId="4" borderId="53" xfId="0" applyNumberFormat="1" applyFill="1" applyBorder="1" applyAlignment="1" applyProtection="1">
      <alignment horizontal="left" vertical="center" indent="1" shrinkToFit="1"/>
      <protection hidden="1"/>
    </xf>
    <xf numFmtId="164" fontId="0" fillId="4" borderId="55" xfId="0" applyNumberFormat="1" applyFill="1" applyBorder="1" applyAlignment="1" applyProtection="1">
      <alignment horizontal="left" vertical="center" indent="1" shrinkToFit="1"/>
      <protection hidden="1"/>
    </xf>
    <xf numFmtId="1" fontId="2" fillId="4" borderId="56" xfId="0" applyNumberFormat="1" applyFont="1" applyFill="1" applyBorder="1" applyAlignment="1" applyProtection="1">
      <alignment horizontal="center" vertical="center" shrinkToFit="1"/>
      <protection hidden="1"/>
    </xf>
    <xf numFmtId="0" fontId="2" fillId="3" borderId="57" xfId="0" applyFont="1" applyFill="1" applyBorder="1" applyAlignment="1" applyProtection="1">
      <alignment horizontal="center" vertical="center" shrinkToFit="1"/>
      <protection locked="0"/>
    </xf>
    <xf numFmtId="0" fontId="2" fillId="3" borderId="59" xfId="0" applyFont="1" applyFill="1" applyBorder="1" applyAlignment="1" applyProtection="1">
      <alignment horizontal="center" vertical="center" shrinkToFit="1"/>
      <protection locked="0"/>
    </xf>
    <xf numFmtId="0" fontId="2" fillId="3" borderId="60" xfId="0" applyFont="1" applyFill="1" applyBorder="1" applyAlignment="1" applyProtection="1">
      <alignment horizontal="center" vertical="center" shrinkToFit="1"/>
      <protection locked="0"/>
    </xf>
    <xf numFmtId="164" fontId="0" fillId="4" borderId="49" xfId="0" applyNumberFormat="1" applyFill="1" applyBorder="1" applyAlignment="1" applyProtection="1">
      <alignment horizontal="left" vertical="center" indent="1" shrinkToFit="1"/>
      <protection hidden="1"/>
    </xf>
    <xf numFmtId="164" fontId="0" fillId="4" borderId="64" xfId="0" applyNumberFormat="1" applyFill="1" applyBorder="1" applyAlignment="1" applyProtection="1">
      <alignment vertical="center" shrinkToFit="1"/>
      <protection hidden="1"/>
    </xf>
    <xf numFmtId="164" fontId="0" fillId="4" borderId="64" xfId="0" applyNumberFormat="1" applyFill="1" applyBorder="1" applyAlignment="1" applyProtection="1">
      <alignment horizontal="center" vertical="center" shrinkToFit="1"/>
      <protection hidden="1"/>
    </xf>
    <xf numFmtId="164" fontId="0" fillId="4" borderId="51" xfId="0" applyNumberFormat="1" applyFill="1" applyBorder="1" applyAlignment="1" applyProtection="1">
      <alignment horizontal="center" vertical="center" shrinkToFit="1"/>
      <protection hidden="1"/>
    </xf>
    <xf numFmtId="164" fontId="0" fillId="4" borderId="65" xfId="0" applyNumberFormat="1" applyFill="1" applyBorder="1" applyAlignment="1" applyProtection="1">
      <alignment horizontal="center" vertical="center" shrinkToFit="1"/>
      <protection hidden="1"/>
    </xf>
    <xf numFmtId="1" fontId="0" fillId="0" borderId="65" xfId="0" applyNumberFormat="1" applyBorder="1" applyAlignment="1" applyProtection="1">
      <alignment horizontal="center" vertical="center" shrinkToFit="1"/>
      <protection hidden="1"/>
    </xf>
    <xf numFmtId="164" fontId="0" fillId="4" borderId="66" xfId="0" applyNumberFormat="1" applyFill="1" applyBorder="1" applyAlignment="1" applyProtection="1">
      <alignment vertical="center" shrinkToFit="1"/>
      <protection hidden="1"/>
    </xf>
    <xf numFmtId="164" fontId="0" fillId="4" borderId="66" xfId="0" applyNumberFormat="1" applyFill="1" applyBorder="1" applyAlignment="1" applyProtection="1">
      <alignment horizontal="center" vertical="center" shrinkToFit="1"/>
      <protection hidden="1"/>
    </xf>
    <xf numFmtId="164" fontId="0" fillId="4" borderId="40" xfId="0" applyNumberFormat="1" applyFill="1" applyBorder="1" applyAlignment="1" applyProtection="1">
      <alignment horizontal="center" vertical="center" shrinkToFit="1"/>
      <protection hidden="1"/>
    </xf>
    <xf numFmtId="164" fontId="0" fillId="4" borderId="67" xfId="0" applyNumberFormat="1" applyFill="1" applyBorder="1" applyAlignment="1" applyProtection="1">
      <alignment horizontal="center" vertical="center" shrinkToFit="1"/>
      <protection hidden="1"/>
    </xf>
    <xf numFmtId="1" fontId="0" fillId="0" borderId="67" xfId="0" applyNumberFormat="1" applyBorder="1" applyAlignment="1" applyProtection="1">
      <alignment horizontal="center" vertical="center" shrinkToFit="1"/>
      <protection hidden="1"/>
    </xf>
    <xf numFmtId="0" fontId="2" fillId="12" borderId="61" xfId="0" applyFont="1" applyFill="1" applyBorder="1" applyAlignment="1" applyProtection="1">
      <alignment horizontal="right" vertical="center"/>
      <protection hidden="1"/>
    </xf>
    <xf numFmtId="0" fontId="2" fillId="12" borderId="62" xfId="0" applyFont="1" applyFill="1" applyBorder="1" applyAlignment="1" applyProtection="1">
      <alignment horizontal="right" vertical="center"/>
      <protection hidden="1"/>
    </xf>
    <xf numFmtId="0" fontId="2" fillId="12" borderId="63" xfId="0" applyFont="1" applyFill="1" applyBorder="1" applyAlignment="1" applyProtection="1">
      <alignment horizontal="right" vertical="center"/>
      <protection hidden="1"/>
    </xf>
    <xf numFmtId="1" fontId="0" fillId="12" borderId="0" xfId="0" applyNumberFormat="1" applyFill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 wrapText="1" shrinkToFit="1"/>
      <protection hidden="1"/>
    </xf>
    <xf numFmtId="1" fontId="9" fillId="4" borderId="26" xfId="0" applyNumberFormat="1" applyFont="1" applyFill="1" applyBorder="1" applyAlignment="1" applyProtection="1">
      <alignment horizontal="center" vertical="center"/>
      <protection hidden="1"/>
    </xf>
    <xf numFmtId="1" fontId="9" fillId="4" borderId="68" xfId="0" applyNumberFormat="1" applyFont="1" applyFill="1" applyBorder="1" applyAlignment="1" applyProtection="1">
      <alignment horizontal="center" vertical="center"/>
      <protection hidden="1"/>
    </xf>
    <xf numFmtId="0" fontId="22" fillId="4" borderId="0" xfId="0" applyNumberFormat="1" applyFont="1" applyFill="1" applyAlignment="1" applyProtection="1">
      <alignment horizontal="left" vertical="center" shrinkToFit="1"/>
      <protection hidden="1"/>
    </xf>
    <xf numFmtId="1" fontId="36" fillId="0" borderId="0" xfId="0" applyNumberFormat="1" applyFont="1" applyAlignment="1" applyProtection="1">
      <alignment horizontal="center" vertical="center" shrinkToFit="1"/>
      <protection hidden="1"/>
    </xf>
    <xf numFmtId="1" fontId="0" fillId="7" borderId="0" xfId="0" applyNumberFormat="1" applyFill="1" applyAlignment="1" applyProtection="1">
      <alignment vertical="center"/>
      <protection hidden="1"/>
    </xf>
    <xf numFmtId="1" fontId="6" fillId="14" borderId="0" xfId="0" applyNumberFormat="1" applyFont="1" applyFill="1" applyAlignment="1" applyProtection="1">
      <alignment horizontal="center" vertical="center"/>
      <protection hidden="1"/>
    </xf>
    <xf numFmtId="0" fontId="1" fillId="15" borderId="0" xfId="0" applyFont="1" applyFill="1" applyAlignment="1" applyProtection="1">
      <alignment horizontal="center" vertical="center"/>
      <protection hidden="1"/>
    </xf>
    <xf numFmtId="1" fontId="1" fillId="15" borderId="0" xfId="0" applyNumberFormat="1" applyFont="1" applyFill="1" applyAlignment="1" applyProtection="1">
      <alignment horizontal="center" vertical="center"/>
      <protection hidden="1"/>
    </xf>
    <xf numFmtId="1" fontId="2" fillId="4" borderId="69" xfId="0" applyNumberFormat="1" applyFont="1" applyFill="1" applyBorder="1" applyAlignment="1" applyProtection="1">
      <alignment horizontal="center" vertical="center" shrinkToFit="1"/>
      <protection hidden="1"/>
    </xf>
    <xf numFmtId="1" fontId="2" fillId="4" borderId="70" xfId="0" applyNumberFormat="1" applyFont="1" applyFill="1" applyBorder="1" applyAlignment="1" applyProtection="1">
      <alignment horizontal="center" vertical="center" shrinkToFit="1"/>
      <protection hidden="1"/>
    </xf>
    <xf numFmtId="1" fontId="2" fillId="4" borderId="71" xfId="0" applyNumberFormat="1" applyFont="1" applyFill="1" applyBorder="1" applyAlignment="1" applyProtection="1">
      <alignment horizontal="center" vertical="center" shrinkToFit="1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0" fillId="16" borderId="0" xfId="0" applyFill="1" applyAlignment="1" applyProtection="1">
      <alignment horizontal="center" vertical="center"/>
      <protection hidden="1"/>
    </xf>
    <xf numFmtId="165" fontId="11" fillId="3" borderId="37" xfId="0" applyNumberFormat="1" applyFont="1" applyFill="1" applyBorder="1" applyAlignment="1" applyProtection="1">
      <alignment horizontal="center" vertical="center" shrinkToFit="1"/>
      <protection locked="0"/>
    </xf>
    <xf numFmtId="0" fontId="24" fillId="17" borderId="58" xfId="0" applyFont="1" applyFill="1" applyBorder="1" applyAlignment="1" applyProtection="1">
      <alignment horizontal="center" vertical="center" wrapText="1"/>
      <protection hidden="1"/>
    </xf>
    <xf numFmtId="0" fontId="19" fillId="17" borderId="42" xfId="0" applyFont="1" applyFill="1" applyBorder="1" applyAlignment="1" applyProtection="1">
      <alignment horizontal="center" vertical="center"/>
      <protection hidden="1"/>
    </xf>
    <xf numFmtId="0" fontId="16" fillId="17" borderId="43" xfId="0" applyFont="1" applyFill="1" applyBorder="1" applyAlignment="1" applyProtection="1">
      <alignment horizontal="center" vertical="center"/>
      <protection hidden="1"/>
    </xf>
    <xf numFmtId="0" fontId="16" fillId="17" borderId="44" xfId="0" applyFont="1" applyFill="1" applyBorder="1" applyAlignment="1" applyProtection="1">
      <alignment horizontal="center" vertical="center"/>
      <protection hidden="1"/>
    </xf>
    <xf numFmtId="0" fontId="20" fillId="17" borderId="45" xfId="0" applyFont="1" applyFill="1" applyBorder="1" applyAlignment="1" applyProtection="1">
      <alignment horizontal="center" vertical="center"/>
      <protection hidden="1"/>
    </xf>
    <xf numFmtId="0" fontId="24" fillId="17" borderId="46" xfId="0" applyFont="1" applyFill="1" applyBorder="1" applyAlignment="1" applyProtection="1">
      <alignment horizontal="center" vertical="center" wrapText="1"/>
      <protection hidden="1"/>
    </xf>
    <xf numFmtId="0" fontId="20" fillId="17" borderId="46" xfId="0" applyFont="1" applyFill="1" applyBorder="1" applyAlignment="1" applyProtection="1">
      <alignment horizontal="center" vertical="center"/>
      <protection hidden="1"/>
    </xf>
    <xf numFmtId="0" fontId="20" fillId="17" borderId="72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14" borderId="0" xfId="0" applyFill="1" applyAlignment="1" applyProtection="1">
      <alignment vertical="center" shrinkToFit="1"/>
      <protection hidden="1"/>
    </xf>
    <xf numFmtId="0" fontId="0" fillId="7" borderId="0" xfId="0" applyFill="1" applyAlignment="1" applyProtection="1">
      <alignment vertical="center" shrinkToFit="1"/>
      <protection hidden="1"/>
    </xf>
    <xf numFmtId="0" fontId="39" fillId="4" borderId="0" xfId="0" applyFont="1" applyFill="1" applyAlignment="1" applyProtection="1">
      <alignment horizontal="center" vertical="center" shrinkToFit="1"/>
      <protection hidden="1"/>
    </xf>
    <xf numFmtId="164" fontId="0" fillId="12" borderId="0" xfId="0" applyNumberFormat="1" applyFill="1" applyAlignment="1" applyProtection="1">
      <alignment vertical="center"/>
      <protection hidden="1"/>
    </xf>
    <xf numFmtId="164" fontId="1" fillId="4" borderId="74" xfId="0" applyNumberFormat="1" applyFont="1" applyFill="1" applyBorder="1" applyAlignment="1" applyProtection="1">
      <alignment horizontal="left" vertical="center" indent="1" shrinkToFit="1"/>
      <protection hidden="1"/>
    </xf>
    <xf numFmtId="0" fontId="1" fillId="4" borderId="75" xfId="0" applyFont="1" applyFill="1" applyBorder="1" applyAlignment="1" applyProtection="1">
      <alignment horizontal="center" vertical="center"/>
      <protection hidden="1"/>
    </xf>
    <xf numFmtId="0" fontId="1" fillId="4" borderId="78" xfId="0" applyFont="1" applyFill="1" applyBorder="1" applyAlignment="1" applyProtection="1">
      <alignment horizontal="center" vertical="center"/>
      <protection hidden="1"/>
    </xf>
    <xf numFmtId="164" fontId="44" fillId="3" borderId="85" xfId="0" applyNumberFormat="1" applyFont="1" applyFill="1" applyBorder="1" applyAlignment="1" applyProtection="1">
      <alignment horizontal="left" vertical="center" shrinkToFit="1"/>
      <protection locked="0"/>
    </xf>
    <xf numFmtId="0" fontId="2" fillId="4" borderId="0" xfId="0" applyFont="1" applyFill="1" applyBorder="1" applyProtection="1">
      <protection hidden="1"/>
    </xf>
    <xf numFmtId="0" fontId="0" fillId="0" borderId="0" xfId="0" applyProtection="1">
      <protection hidden="1"/>
    </xf>
    <xf numFmtId="0" fontId="43" fillId="4" borderId="0" xfId="0" applyFont="1" applyFill="1" applyBorder="1" applyAlignment="1" applyProtection="1">
      <alignment vertical="center"/>
      <protection hidden="1"/>
    </xf>
    <xf numFmtId="0" fontId="42" fillId="0" borderId="0" xfId="0" applyFont="1" applyProtection="1">
      <protection hidden="1"/>
    </xf>
    <xf numFmtId="0" fontId="7" fillId="4" borderId="0" xfId="0" applyFont="1" applyFill="1" applyBorder="1" applyProtection="1">
      <protection hidden="1"/>
    </xf>
    <xf numFmtId="0" fontId="39" fillId="4" borderId="86" xfId="0" applyFont="1" applyFill="1" applyBorder="1" applyAlignment="1" applyProtection="1">
      <alignment horizontal="left" vertical="center" indent="1" shrinkToFit="1"/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164" fontId="42" fillId="0" borderId="73" xfId="0" applyNumberFormat="1" applyFont="1" applyBorder="1" applyAlignment="1" applyProtection="1">
      <alignment horizontal="left" indent="1"/>
      <protection hidden="1"/>
    </xf>
    <xf numFmtId="0" fontId="39" fillId="4" borderId="77" xfId="0" applyFont="1" applyFill="1" applyBorder="1" applyAlignment="1" applyProtection="1">
      <alignment horizontal="left" vertical="center" indent="1" shrinkToFit="1"/>
      <protection hidden="1"/>
    </xf>
    <xf numFmtId="164" fontId="42" fillId="0" borderId="83" xfId="0" applyNumberFormat="1" applyFont="1" applyBorder="1" applyAlignment="1" applyProtection="1">
      <alignment horizontal="left" indent="1"/>
      <protection hidden="1"/>
    </xf>
    <xf numFmtId="0" fontId="39" fillId="4" borderId="79" xfId="0" applyFont="1" applyFill="1" applyBorder="1" applyAlignment="1" applyProtection="1">
      <alignment horizontal="left" vertical="center" indent="1" shrinkToFit="1"/>
      <protection hidden="1"/>
    </xf>
    <xf numFmtId="0" fontId="2" fillId="0" borderId="0" xfId="0" applyFont="1" applyProtection="1">
      <protection hidden="1"/>
    </xf>
    <xf numFmtId="164" fontId="0" fillId="0" borderId="0" xfId="0" applyNumberFormat="1" applyAlignment="1" applyProtection="1">
      <alignment horizontal="left" indent="1"/>
      <protection hidden="1"/>
    </xf>
    <xf numFmtId="0" fontId="39" fillId="4" borderId="0" xfId="0" applyFont="1" applyFill="1" applyAlignment="1" applyProtection="1">
      <alignment horizontal="left" indent="1" shrinkToFit="1"/>
      <protection hidden="1"/>
    </xf>
    <xf numFmtId="0" fontId="43" fillId="4" borderId="0" xfId="0" applyFont="1" applyFill="1" applyBorder="1" applyAlignment="1" applyProtection="1">
      <alignment vertical="center" wrapText="1"/>
      <protection hidden="1"/>
    </xf>
    <xf numFmtId="0" fontId="43" fillId="0" borderId="0" xfId="0" applyFont="1" applyBorder="1" applyAlignment="1" applyProtection="1">
      <protection hidden="1"/>
    </xf>
    <xf numFmtId="0" fontId="7" fillId="4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164" fontId="42" fillId="0" borderId="0" xfId="0" applyNumberFormat="1" applyFont="1" applyAlignment="1" applyProtection="1">
      <alignment horizontal="left" indent="1"/>
      <protection hidden="1"/>
    </xf>
    <xf numFmtId="0" fontId="42" fillId="4" borderId="0" xfId="0" applyFont="1" applyFill="1" applyBorder="1" applyProtection="1">
      <protection hidden="1"/>
    </xf>
    <xf numFmtId="0" fontId="7" fillId="18" borderId="84" xfId="0" applyFont="1" applyFill="1" applyBorder="1" applyAlignment="1" applyProtection="1">
      <alignment horizontal="center"/>
      <protection locked="0"/>
    </xf>
    <xf numFmtId="0" fontId="7" fillId="18" borderId="81" xfId="0" applyFont="1" applyFill="1" applyBorder="1" applyAlignment="1" applyProtection="1">
      <alignment horizontal="center"/>
      <protection locked="0"/>
    </xf>
    <xf numFmtId="0" fontId="7" fillId="18" borderId="82" xfId="0" applyFont="1" applyFill="1" applyBorder="1" applyAlignment="1" applyProtection="1">
      <alignment horizontal="center"/>
      <protection locked="0"/>
    </xf>
    <xf numFmtId="166" fontId="14" fillId="4" borderId="0" xfId="0" applyNumberFormat="1" applyFont="1" applyFill="1" applyBorder="1" applyAlignment="1" applyProtection="1">
      <alignment horizontal="left"/>
      <protection hidden="1"/>
    </xf>
    <xf numFmtId="166" fontId="49" fillId="4" borderId="0" xfId="0" applyNumberFormat="1" applyFont="1" applyFill="1" applyBorder="1" applyAlignment="1" applyProtection="1">
      <alignment horizontal="left" vertical="center"/>
      <protection hidden="1"/>
    </xf>
    <xf numFmtId="166" fontId="49" fillId="4" borderId="0" xfId="0" applyNumberFormat="1" applyFont="1" applyFill="1" applyBorder="1" applyAlignment="1" applyProtection="1">
      <alignment horizontal="left" vertical="center" wrapText="1"/>
      <protection hidden="1"/>
    </xf>
    <xf numFmtId="166" fontId="48" fillId="4" borderId="0" xfId="0" applyNumberFormat="1" applyFont="1" applyFill="1" applyBorder="1" applyAlignment="1" applyProtection="1">
      <alignment horizontal="left"/>
      <protection hidden="1"/>
    </xf>
    <xf numFmtId="166" fontId="48" fillId="4" borderId="0" xfId="0" applyNumberFormat="1" applyFont="1" applyFill="1" applyBorder="1" applyAlignment="1" applyProtection="1">
      <alignment horizontal="left" vertical="center" shrinkToFit="1"/>
      <protection hidden="1"/>
    </xf>
    <xf numFmtId="164" fontId="44" fillId="3" borderId="85" xfId="0" applyNumberFormat="1" applyFont="1" applyFill="1" applyBorder="1" applyAlignment="1" applyProtection="1">
      <alignment horizontal="left" shrinkToFit="1"/>
      <protection locked="0"/>
    </xf>
    <xf numFmtId="166" fontId="3" fillId="4" borderId="0" xfId="0" applyNumberFormat="1" applyFont="1" applyFill="1" applyBorder="1" applyAlignment="1" applyProtection="1">
      <alignment horizontal="left"/>
      <protection hidden="1"/>
    </xf>
    <xf numFmtId="0" fontId="7" fillId="0" borderId="0" xfId="0" applyFont="1" applyAlignment="1" applyProtection="1">
      <alignment horizontal="center" vertical="center"/>
      <protection locked="0"/>
    </xf>
    <xf numFmtId="0" fontId="20" fillId="13" borderId="46" xfId="0" applyFont="1" applyFill="1" applyBorder="1" applyAlignment="1" applyProtection="1">
      <alignment horizontal="center" vertical="center"/>
      <protection hidden="1"/>
    </xf>
    <xf numFmtId="0" fontId="20" fillId="13" borderId="45" xfId="0" applyFont="1" applyFill="1" applyBorder="1" applyAlignment="1" applyProtection="1">
      <alignment horizontal="center" vertical="center"/>
      <protection hidden="1"/>
    </xf>
    <xf numFmtId="0" fontId="20" fillId="13" borderId="47" xfId="0" applyFont="1" applyFill="1" applyBorder="1" applyAlignment="1" applyProtection="1">
      <alignment horizontal="center" vertical="center"/>
      <protection hidden="1"/>
    </xf>
    <xf numFmtId="1" fontId="1" fillId="13" borderId="0" xfId="0" applyNumberFormat="1" applyFont="1" applyFill="1" applyAlignment="1" applyProtection="1">
      <alignment horizontal="center" vertical="center"/>
      <protection hidden="1"/>
    </xf>
    <xf numFmtId="0" fontId="1" fillId="13" borderId="0" xfId="0" applyFont="1" applyFill="1" applyAlignment="1" applyProtection="1">
      <alignment horizontal="center" vertical="center"/>
      <protection hidden="1"/>
    </xf>
    <xf numFmtId="0" fontId="1" fillId="13" borderId="0" xfId="0" applyFont="1" applyFill="1" applyAlignment="1" applyProtection="1">
      <alignment horizontal="center" vertical="center" shrinkToFit="1"/>
      <protection hidden="1"/>
    </xf>
    <xf numFmtId="0" fontId="1" fillId="4" borderId="93" xfId="0" applyFont="1" applyFill="1" applyBorder="1" applyAlignment="1" applyProtection="1">
      <alignment horizontal="center" vertical="center"/>
      <protection hidden="1"/>
    </xf>
    <xf numFmtId="0" fontId="1" fillId="4" borderId="94" xfId="0" applyFont="1" applyFill="1" applyBorder="1" applyAlignment="1" applyProtection="1">
      <alignment horizontal="center" vertical="center"/>
      <protection hidden="1"/>
    </xf>
    <xf numFmtId="0" fontId="1" fillId="4" borderId="95" xfId="0" applyFont="1" applyFill="1" applyBorder="1" applyAlignment="1" applyProtection="1">
      <alignment horizontal="center" vertical="center"/>
      <protection hidden="1"/>
    </xf>
    <xf numFmtId="0" fontId="0" fillId="0" borderId="74" xfId="0" applyBorder="1" applyAlignment="1" applyProtection="1">
      <alignment horizontal="left" vertical="center" indent="1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29" xfId="0" applyBorder="1" applyAlignment="1" applyProtection="1">
      <alignment horizontal="left" vertical="center" indent="1"/>
      <protection hidden="1"/>
    </xf>
    <xf numFmtId="0" fontId="1" fillId="4" borderId="74" xfId="0" applyFont="1" applyFill="1" applyBorder="1" applyAlignment="1" applyProtection="1">
      <alignment horizontal="center" vertical="center"/>
      <protection hidden="1"/>
    </xf>
    <xf numFmtId="0" fontId="0" fillId="7" borderId="87" xfId="0" applyFill="1" applyBorder="1" applyAlignment="1" applyProtection="1">
      <alignment shrinkToFit="1"/>
      <protection hidden="1"/>
    </xf>
    <xf numFmtId="0" fontId="0" fillId="7" borderId="89" xfId="0" applyFill="1" applyBorder="1" applyAlignment="1" applyProtection="1">
      <alignment shrinkToFit="1"/>
      <protection hidden="1"/>
    </xf>
    <xf numFmtId="0" fontId="1" fillId="0" borderId="96" xfId="0" applyFont="1" applyBorder="1" applyProtection="1">
      <protection hidden="1"/>
    </xf>
    <xf numFmtId="0" fontId="0" fillId="0" borderId="97" xfId="0" applyBorder="1" applyProtection="1">
      <protection hidden="1"/>
    </xf>
    <xf numFmtId="0" fontId="1" fillId="0" borderId="98" xfId="0" applyFont="1" applyBorder="1" applyProtection="1">
      <protection hidden="1"/>
    </xf>
    <xf numFmtId="0" fontId="0" fillId="0" borderId="99" xfId="0" applyBorder="1" applyProtection="1">
      <protection hidden="1"/>
    </xf>
    <xf numFmtId="0" fontId="29" fillId="4" borderId="0" xfId="0" applyFont="1" applyFill="1" applyBorder="1" applyAlignment="1" applyProtection="1">
      <alignment horizontal="center" vertical="center" shrinkToFit="1"/>
      <protection hidden="1"/>
    </xf>
    <xf numFmtId="0" fontId="30" fillId="4" borderId="0" xfId="0" applyFont="1" applyFill="1" applyBorder="1" applyAlignment="1" applyProtection="1">
      <alignment horizontal="center" vertical="center" shrinkToFit="1"/>
      <protection hidden="1"/>
    </xf>
    <xf numFmtId="0" fontId="13" fillId="7" borderId="26" xfId="0" applyFont="1" applyFill="1" applyBorder="1" applyAlignment="1" applyProtection="1">
      <alignment horizontal="center" vertical="center"/>
      <protection hidden="1"/>
    </xf>
    <xf numFmtId="0" fontId="13" fillId="7" borderId="38" xfId="0" applyFont="1" applyFill="1" applyBorder="1" applyAlignment="1" applyProtection="1">
      <alignment horizontal="center" vertical="center"/>
      <protection hidden="1"/>
    </xf>
    <xf numFmtId="0" fontId="12" fillId="7" borderId="26" xfId="0" applyFont="1" applyFill="1" applyBorder="1" applyAlignment="1" applyProtection="1">
      <alignment horizontal="center" vertical="center"/>
      <protection hidden="1"/>
    </xf>
    <xf numFmtId="0" fontId="12" fillId="7" borderId="38" xfId="0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 shrinkToFit="1"/>
      <protection hidden="1"/>
    </xf>
    <xf numFmtId="164" fontId="15" fillId="13" borderId="33" xfId="0" applyNumberFormat="1" applyFont="1" applyFill="1" applyBorder="1" applyAlignment="1" applyProtection="1">
      <alignment horizontal="center" vertical="center" shrinkToFit="1"/>
      <protection hidden="1"/>
    </xf>
    <xf numFmtId="164" fontId="15" fillId="13" borderId="34" xfId="0" applyNumberFormat="1" applyFont="1" applyFill="1" applyBorder="1" applyAlignment="1" applyProtection="1">
      <alignment horizontal="center" vertical="center" shrinkToFit="1"/>
      <protection hidden="1"/>
    </xf>
    <xf numFmtId="164" fontId="15" fillId="13" borderId="35" xfId="0" applyNumberFormat="1" applyFont="1" applyFill="1" applyBorder="1" applyAlignment="1" applyProtection="1">
      <alignment horizontal="center" vertical="center" shrinkToFit="1"/>
      <protection hidden="1"/>
    </xf>
    <xf numFmtId="0" fontId="28" fillId="4" borderId="0" xfId="0" applyFont="1" applyFill="1" applyBorder="1" applyAlignment="1" applyProtection="1">
      <alignment horizontal="center" vertical="center" shrinkToFit="1"/>
      <protection hidden="1"/>
    </xf>
    <xf numFmtId="1" fontId="37" fillId="4" borderId="0" xfId="0" applyNumberFormat="1" applyFont="1" applyFill="1" applyAlignment="1" applyProtection="1">
      <alignment horizontal="left" vertical="center" shrinkToFit="1"/>
      <protection hidden="1"/>
    </xf>
    <xf numFmtId="0" fontId="27" fillId="8" borderId="13" xfId="0" applyFont="1" applyFill="1" applyBorder="1" applyAlignment="1" applyProtection="1">
      <alignment horizontal="center" vertical="center"/>
      <protection hidden="1"/>
    </xf>
    <xf numFmtId="0" fontId="27" fillId="8" borderId="19" xfId="0" applyFont="1" applyFill="1" applyBorder="1" applyAlignment="1" applyProtection="1">
      <alignment horizontal="center" vertical="center"/>
      <protection hidden="1"/>
    </xf>
    <xf numFmtId="0" fontId="27" fillId="8" borderId="23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 indent="2" shrinkToFit="1"/>
      <protection hidden="1"/>
    </xf>
    <xf numFmtId="164" fontId="46" fillId="4" borderId="75" xfId="0" applyNumberFormat="1" applyFont="1" applyFill="1" applyBorder="1" applyAlignment="1" applyProtection="1">
      <alignment horizontal="center" vertical="center" shrinkToFit="1"/>
      <protection hidden="1"/>
    </xf>
    <xf numFmtId="0" fontId="46" fillId="0" borderId="80" xfId="0" applyFont="1" applyBorder="1" applyAlignment="1" applyProtection="1">
      <alignment horizontal="center" vertical="center"/>
      <protection hidden="1"/>
    </xf>
    <xf numFmtId="0" fontId="46" fillId="0" borderId="78" xfId="0" applyFont="1" applyBorder="1" applyAlignment="1" applyProtection="1">
      <alignment horizontal="center" vertical="center"/>
      <protection hidden="1"/>
    </xf>
    <xf numFmtId="0" fontId="43" fillId="12" borderId="87" xfId="0" applyFont="1" applyFill="1" applyBorder="1" applyAlignment="1" applyProtection="1">
      <alignment horizontal="center" vertical="center" wrapText="1"/>
      <protection hidden="1"/>
    </xf>
    <xf numFmtId="0" fontId="43" fillId="12" borderId="88" xfId="0" applyFont="1" applyFill="1" applyBorder="1" applyAlignment="1" applyProtection="1">
      <alignment horizontal="center" vertical="center" wrapText="1"/>
      <protection hidden="1"/>
    </xf>
    <xf numFmtId="0" fontId="43" fillId="12" borderId="89" xfId="0" applyFont="1" applyFill="1" applyBorder="1" applyAlignment="1" applyProtection="1">
      <alignment horizontal="center" vertical="center" wrapText="1"/>
      <protection hidden="1"/>
    </xf>
    <xf numFmtId="0" fontId="45" fillId="19" borderId="13" xfId="0" applyFont="1" applyFill="1" applyBorder="1" applyAlignment="1" applyProtection="1">
      <alignment horizontal="center" vertical="center"/>
      <protection hidden="1"/>
    </xf>
    <xf numFmtId="0" fontId="45" fillId="19" borderId="19" xfId="0" applyFont="1" applyFill="1" applyBorder="1" applyAlignment="1" applyProtection="1">
      <alignment horizontal="center" vertical="center"/>
      <protection hidden="1"/>
    </xf>
    <xf numFmtId="0" fontId="45" fillId="19" borderId="23" xfId="0" applyFont="1" applyFill="1" applyBorder="1" applyAlignment="1" applyProtection="1">
      <alignment horizontal="center" vertical="center"/>
      <protection hidden="1"/>
    </xf>
    <xf numFmtId="0" fontId="47" fillId="12" borderId="87" xfId="0" applyFont="1" applyFill="1" applyBorder="1" applyAlignment="1" applyProtection="1">
      <alignment horizontal="center" vertical="center" wrapText="1"/>
      <protection hidden="1"/>
    </xf>
    <xf numFmtId="0" fontId="47" fillId="12" borderId="88" xfId="0" applyFont="1" applyFill="1" applyBorder="1" applyAlignment="1" applyProtection="1">
      <alignment horizontal="center" vertical="center" wrapText="1"/>
      <protection hidden="1"/>
    </xf>
    <xf numFmtId="0" fontId="47" fillId="12" borderId="89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Border="1" applyAlignment="1" applyProtection="1">
      <alignment horizontal="left"/>
      <protection hidden="1"/>
    </xf>
    <xf numFmtId="0" fontId="43" fillId="12" borderId="90" xfId="0" applyFont="1" applyFill="1" applyBorder="1" applyAlignment="1" applyProtection="1">
      <alignment horizontal="center" wrapText="1"/>
      <protection hidden="1"/>
    </xf>
    <xf numFmtId="0" fontId="43" fillId="12" borderId="80" xfId="0" applyFont="1" applyFill="1" applyBorder="1" applyAlignment="1" applyProtection="1">
      <alignment horizontal="center" wrapText="1"/>
      <protection hidden="1"/>
    </xf>
    <xf numFmtId="0" fontId="43" fillId="12" borderId="91" xfId="0" applyFont="1" applyFill="1" applyBorder="1" applyAlignment="1" applyProtection="1">
      <alignment horizontal="center" wrapText="1"/>
      <protection hidden="1"/>
    </xf>
    <xf numFmtId="0" fontId="7" fillId="3" borderId="76" xfId="0" applyFont="1" applyFill="1" applyBorder="1" applyAlignment="1" applyProtection="1">
      <alignment horizontal="center"/>
      <protection locked="0"/>
    </xf>
    <xf numFmtId="0" fontId="7" fillId="3" borderId="77" xfId="0" applyFont="1" applyFill="1" applyBorder="1" applyAlignment="1" applyProtection="1">
      <alignment horizontal="center"/>
      <protection locked="0"/>
    </xf>
    <xf numFmtId="0" fontId="7" fillId="3" borderId="79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4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7" fillId="4" borderId="0" xfId="0" applyFont="1" applyFill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right" vertical="center"/>
      <protection hidden="1"/>
    </xf>
    <xf numFmtId="0" fontId="31" fillId="4" borderId="0" xfId="0" applyFont="1" applyFill="1" applyAlignment="1" applyProtection="1">
      <alignment horizontal="right" vertical="center"/>
      <protection hidden="1"/>
    </xf>
    <xf numFmtId="0" fontId="53" fillId="4" borderId="0" xfId="0" applyFont="1" applyFill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right" vertical="center"/>
      <protection hidden="1"/>
    </xf>
    <xf numFmtId="0" fontId="0" fillId="0" borderId="0" xfId="0" applyAlignment="1" applyProtection="1">
      <alignment shrinkToFit="1"/>
      <protection hidden="1"/>
    </xf>
    <xf numFmtId="0" fontId="0" fillId="7" borderId="90" xfId="0" applyFill="1" applyBorder="1" applyAlignment="1" applyProtection="1">
      <alignment shrinkToFit="1"/>
      <protection hidden="1"/>
    </xf>
    <xf numFmtId="0" fontId="0" fillId="0" borderId="93" xfId="0" applyBorder="1" applyProtection="1">
      <protection hidden="1"/>
    </xf>
    <xf numFmtId="0" fontId="0" fillId="0" borderId="94" xfId="0" applyBorder="1" applyProtection="1">
      <protection hidden="1"/>
    </xf>
    <xf numFmtId="0" fontId="0" fillId="0" borderId="95" xfId="0" applyBorder="1" applyProtection="1">
      <protection hidden="1"/>
    </xf>
    <xf numFmtId="0" fontId="7" fillId="3" borderId="92" xfId="0" applyFont="1" applyFill="1" applyBorder="1" applyAlignment="1" applyProtection="1">
      <alignment horizontal="center"/>
      <protection locked="0"/>
    </xf>
    <xf numFmtId="0" fontId="7" fillId="3" borderId="81" xfId="0" applyFont="1" applyFill="1" applyBorder="1" applyAlignment="1" applyProtection="1">
      <alignment horizontal="center"/>
      <protection locked="0"/>
    </xf>
    <xf numFmtId="0" fontId="7" fillId="3" borderId="82" xfId="0" applyFont="1" applyFill="1" applyBorder="1" applyAlignment="1" applyProtection="1">
      <alignment horizontal="center"/>
      <protection locked="0"/>
    </xf>
    <xf numFmtId="0" fontId="2" fillId="0" borderId="78" xfId="0" applyFont="1" applyBorder="1" applyAlignment="1" applyProtection="1">
      <alignment horizontal="center"/>
      <protection hidden="1"/>
    </xf>
    <xf numFmtId="0" fontId="55" fillId="0" borderId="100" xfId="0" applyFont="1" applyBorder="1" applyAlignment="1" applyProtection="1">
      <alignment horizontal="center" vertical="center"/>
      <protection hidden="1"/>
    </xf>
    <xf numFmtId="0" fontId="55" fillId="0" borderId="101" xfId="0" applyFont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 shrinkToFit="1"/>
      <protection locked="0"/>
    </xf>
    <xf numFmtId="0" fontId="58" fillId="0" borderId="0" xfId="0" applyFont="1" applyBorder="1" applyAlignment="1" applyProtection="1">
      <alignment horizontal="right" vertical="top" wrapText="1"/>
      <protection hidden="1"/>
    </xf>
    <xf numFmtId="0" fontId="58" fillId="0" borderId="0" xfId="0" applyFont="1" applyAlignment="1" applyProtection="1">
      <alignment horizontal="right" vertical="top" wrapText="1"/>
      <protection hidden="1"/>
    </xf>
    <xf numFmtId="0" fontId="56" fillId="0" borderId="0" xfId="0" applyFont="1" applyAlignment="1" applyProtection="1">
      <alignment horizontal="left" vertical="center" indent="5"/>
      <protection hidden="1"/>
    </xf>
    <xf numFmtId="0" fontId="23" fillId="0" borderId="30" xfId="0" applyFont="1" applyBorder="1" applyAlignment="1" applyProtection="1">
      <alignment horizontal="left" vertical="center" shrinkToFit="1"/>
      <protection hidden="1"/>
    </xf>
    <xf numFmtId="0" fontId="5" fillId="0" borderId="28" xfId="0" applyFont="1" applyBorder="1" applyAlignment="1" applyProtection="1">
      <alignment horizontal="left" vertical="center" shrinkToFit="1"/>
      <protection hidden="1"/>
    </xf>
    <xf numFmtId="0" fontId="14" fillId="0" borderId="28" xfId="0" applyFont="1" applyBorder="1" applyAlignment="1" applyProtection="1">
      <alignment horizontal="left" vertical="center" shrinkToFit="1"/>
      <protection hidden="1"/>
    </xf>
    <xf numFmtId="0" fontId="23" fillId="0" borderId="28" xfId="0" applyFont="1" applyBorder="1" applyAlignment="1" applyProtection="1">
      <alignment horizontal="left" vertical="center" shrinkToFit="1"/>
      <protection hidden="1"/>
    </xf>
    <xf numFmtId="0" fontId="23" fillId="0" borderId="29" xfId="0" applyFont="1" applyBorder="1" applyAlignment="1" applyProtection="1">
      <alignment horizontal="left" vertical="center" shrinkToFit="1"/>
      <protection hidden="1"/>
    </xf>
    <xf numFmtId="0" fontId="0" fillId="0" borderId="0" xfId="0" applyBorder="1" applyAlignment="1" applyProtection="1">
      <alignment vertical="center" shrinkToFit="1"/>
      <protection hidden="1"/>
    </xf>
    <xf numFmtId="0" fontId="2" fillId="0" borderId="0" xfId="0" applyFont="1" applyBorder="1" applyAlignment="1" applyProtection="1">
      <alignment vertical="center" shrinkToFit="1"/>
      <protection hidden="1"/>
    </xf>
    <xf numFmtId="0" fontId="17" fillId="6" borderId="32" xfId="0" applyFont="1" applyFill="1" applyBorder="1" applyAlignment="1" applyProtection="1">
      <alignment horizontal="left" vertical="center" shrinkToFit="1"/>
      <protection hidden="1"/>
    </xf>
    <xf numFmtId="0" fontId="0" fillId="4" borderId="0" xfId="0" applyFill="1" applyBorder="1" applyAlignment="1" applyProtection="1">
      <alignment vertical="center" shrinkToFit="1"/>
      <protection hidden="1"/>
    </xf>
    <xf numFmtId="0" fontId="1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20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FF00FF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33CC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0000FF"/>
      <color rgb="FFFF00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KURS B&#304;T&#304;&#350; TAR&#304;H HESAPLAMA'!E19"/><Relationship Id="rId7" Type="http://schemas.openxmlformats.org/officeDocument/2006/relationships/hyperlink" Target="#PLAN"/><Relationship Id="rId12" Type="http://schemas.openxmlformats.org/officeDocument/2006/relationships/hyperlink" Target="#i&#351;aret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hyperlink" Target="#takvim"/><Relationship Id="rId5" Type="http://schemas.openxmlformats.org/officeDocument/2006/relationships/image" Target="../media/image4.png"/><Relationship Id="rId10" Type="http://schemas.openxmlformats.org/officeDocument/2006/relationships/hyperlink" Target="#saat"/><Relationship Id="rId4" Type="http://schemas.openxmlformats.org/officeDocument/2006/relationships/image" Target="../media/image3.png"/><Relationship Id="rId9" Type="http://schemas.openxmlformats.org/officeDocument/2006/relationships/hyperlink" Target="#&#252;&#231;l&#252;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KURS B&#304;T&#304;&#350; TAR&#304;H HESAPLAMA'!E19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25</xdr:col>
      <xdr:colOff>1492251</xdr:colOff>
      <xdr:row>7</xdr:row>
      <xdr:rowOff>74082</xdr:rowOff>
    </xdr:from>
    <xdr:to>
      <xdr:col>33</xdr:col>
      <xdr:colOff>10589</xdr:colOff>
      <xdr:row>9</xdr:row>
      <xdr:rowOff>36673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9084" y="1883832"/>
          <a:ext cx="4159255" cy="37534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5</xdr:col>
      <xdr:colOff>0</xdr:colOff>
      <xdr:row>1</xdr:row>
      <xdr:rowOff>1</xdr:rowOff>
    </xdr:from>
    <xdr:to>
      <xdr:col>33</xdr:col>
      <xdr:colOff>21167</xdr:colOff>
      <xdr:row>2</xdr:row>
      <xdr:rowOff>391583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1667" y="137584"/>
          <a:ext cx="9747250" cy="634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25</xdr:col>
      <xdr:colOff>1397004</xdr:colOff>
      <xdr:row>5</xdr:row>
      <xdr:rowOff>137582</xdr:rowOff>
    </xdr:from>
    <xdr:to>
      <xdr:col>33</xdr:col>
      <xdr:colOff>52927</xdr:colOff>
      <xdr:row>8</xdr:row>
      <xdr:rowOff>124583</xdr:rowOff>
    </xdr:to>
    <xdr:sp macro="" textlink="">
      <xdr:nvSpPr>
        <xdr:cNvPr id="9" name="Metin kutusu 8"/>
        <xdr:cNvSpPr txBox="1"/>
      </xdr:nvSpPr>
      <xdr:spPr>
        <a:xfrm>
          <a:off x="6963837" y="1333499"/>
          <a:ext cx="4296840" cy="6960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r-TR" sz="1500" b="0">
              <a:solidFill>
                <a:srgbClr val="00B050"/>
              </a:solidFill>
              <a:latin typeface="Footlight MT Light" pitchFamily="18" charset="0"/>
            </a:rPr>
            <a:t>* Tatiller ve Seminer Tarihleri eklendi</a:t>
          </a:r>
        </a:p>
        <a:p>
          <a:r>
            <a:rPr lang="tr-TR" sz="1500" b="0">
              <a:solidFill>
                <a:srgbClr val="00B050"/>
              </a:solidFill>
              <a:latin typeface="Footlight MT Light" pitchFamily="18" charset="0"/>
            </a:rPr>
            <a:t>* 2030</a:t>
          </a:r>
          <a:r>
            <a:rPr lang="tr-TR" sz="1500" b="0" baseline="0">
              <a:solidFill>
                <a:srgbClr val="00B050"/>
              </a:solidFill>
              <a:latin typeface="Footlight MT Light" pitchFamily="18" charset="0"/>
            </a:rPr>
            <a:t> Yılına kadar resmi tatiller  tanımlanmıştır.</a:t>
          </a:r>
          <a:endParaRPr lang="tr-TR" sz="1500" b="0">
            <a:solidFill>
              <a:srgbClr val="00B050"/>
            </a:solidFill>
            <a:latin typeface="Footlight MT Light" pitchFamily="18" charset="0"/>
          </a:endParaRPr>
        </a:p>
      </xdr:txBody>
    </xdr:sp>
    <xdr:clientData/>
  </xdr:twoCellAnchor>
  <xdr:twoCellAnchor editAs="absolute">
    <xdr:from>
      <xdr:col>4</xdr:col>
      <xdr:colOff>116417</xdr:colOff>
      <xdr:row>14</xdr:row>
      <xdr:rowOff>42332</xdr:rowOff>
    </xdr:from>
    <xdr:to>
      <xdr:col>4</xdr:col>
      <xdr:colOff>1365250</xdr:colOff>
      <xdr:row>21</xdr:row>
      <xdr:rowOff>179917</xdr:rowOff>
    </xdr:to>
    <xdr:pic>
      <xdr:nvPicPr>
        <xdr:cNvPr id="3" name="Resim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417" y="3746499"/>
          <a:ext cx="1248833" cy="18415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25</xdr:col>
      <xdr:colOff>1312340</xdr:colOff>
      <xdr:row>2</xdr:row>
      <xdr:rowOff>370429</xdr:rowOff>
    </xdr:from>
    <xdr:to>
      <xdr:col>28</xdr:col>
      <xdr:colOff>899598</xdr:colOff>
      <xdr:row>5</xdr:row>
      <xdr:rowOff>137590</xdr:rowOff>
    </xdr:to>
    <xdr:sp macro="" textlink="">
      <xdr:nvSpPr>
        <xdr:cNvPr id="7" name="Metin kutusu 6"/>
        <xdr:cNvSpPr txBox="1"/>
      </xdr:nvSpPr>
      <xdr:spPr>
        <a:xfrm>
          <a:off x="6879173" y="751429"/>
          <a:ext cx="1090092" cy="582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r-TR" sz="3200" b="1">
              <a:solidFill>
                <a:srgbClr val="FF0000"/>
              </a:solidFill>
              <a:latin typeface="Edwardian Script ITC" pitchFamily="66" charset="0"/>
            </a:rPr>
            <a:t>Yeni</a:t>
          </a:r>
          <a:endParaRPr lang="tr-TR" sz="3200" b="1">
            <a:solidFill>
              <a:srgbClr val="FF0000"/>
            </a:solidFill>
            <a:latin typeface="Footlight MT Light" pitchFamily="18" charset="0"/>
          </a:endParaRPr>
        </a:p>
      </xdr:txBody>
    </xdr:sp>
    <xdr:clientData/>
  </xdr:twoCellAnchor>
  <xdr:twoCellAnchor editAs="oneCell">
    <xdr:from>
      <xdr:col>4</xdr:col>
      <xdr:colOff>550333</xdr:colOff>
      <xdr:row>0</xdr:row>
      <xdr:rowOff>31747</xdr:rowOff>
    </xdr:from>
    <xdr:to>
      <xdr:col>4</xdr:col>
      <xdr:colOff>1407582</xdr:colOff>
      <xdr:row>4</xdr:row>
      <xdr:rowOff>1952</xdr:rowOff>
    </xdr:to>
    <xdr:pic>
      <xdr:nvPicPr>
        <xdr:cNvPr id="10" name="2 Resim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0333" y="31747"/>
          <a:ext cx="857249" cy="859205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 editAs="absolute">
    <xdr:from>
      <xdr:col>28</xdr:col>
      <xdr:colOff>814919</xdr:colOff>
      <xdr:row>3</xdr:row>
      <xdr:rowOff>21168</xdr:rowOff>
    </xdr:from>
    <xdr:to>
      <xdr:col>31</xdr:col>
      <xdr:colOff>359836</xdr:colOff>
      <xdr:row>5</xdr:row>
      <xdr:rowOff>52924</xdr:rowOff>
    </xdr:to>
    <xdr:pic>
      <xdr:nvPicPr>
        <xdr:cNvPr id="11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4586" y="825501"/>
          <a:ext cx="1312333" cy="4233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455082</xdr:colOff>
      <xdr:row>14</xdr:row>
      <xdr:rowOff>38095</xdr:rowOff>
    </xdr:from>
    <xdr:to>
      <xdr:col>66</xdr:col>
      <xdr:colOff>3554</xdr:colOff>
      <xdr:row>26</xdr:row>
      <xdr:rowOff>207433</xdr:rowOff>
    </xdr:to>
    <xdr:pic>
      <xdr:nvPicPr>
        <xdr:cNvPr id="12" name="2 Resim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43832" y="3742262"/>
          <a:ext cx="3083305" cy="3090338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 editAs="absolute">
    <xdr:from>
      <xdr:col>49</xdr:col>
      <xdr:colOff>476250</xdr:colOff>
      <xdr:row>9</xdr:row>
      <xdr:rowOff>211666</xdr:rowOff>
    </xdr:from>
    <xdr:to>
      <xdr:col>67</xdr:col>
      <xdr:colOff>169333</xdr:colOff>
      <xdr:row>13</xdr:row>
      <xdr:rowOff>190500</xdr:rowOff>
    </xdr:to>
    <xdr:pic>
      <xdr:nvPicPr>
        <xdr:cNvPr id="13" name="Resim 1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0" y="2434166"/>
          <a:ext cx="3841750" cy="1217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201084</xdr:colOff>
      <xdr:row>4</xdr:row>
      <xdr:rowOff>21168</xdr:rowOff>
    </xdr:from>
    <xdr:to>
      <xdr:col>11</xdr:col>
      <xdr:colOff>497417</xdr:colOff>
      <xdr:row>5</xdr:row>
      <xdr:rowOff>10584</xdr:rowOff>
    </xdr:to>
    <xdr:sp macro="" textlink="">
      <xdr:nvSpPr>
        <xdr:cNvPr id="2" name="Sağ Ok 1"/>
        <xdr:cNvSpPr/>
      </xdr:nvSpPr>
      <xdr:spPr>
        <a:xfrm flipH="1">
          <a:off x="3831167" y="1206501"/>
          <a:ext cx="296333" cy="296333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absolute">
    <xdr:from>
      <xdr:col>49</xdr:col>
      <xdr:colOff>412750</xdr:colOff>
      <xdr:row>3</xdr:row>
      <xdr:rowOff>10581</xdr:rowOff>
    </xdr:from>
    <xdr:to>
      <xdr:col>69</xdr:col>
      <xdr:colOff>162757</xdr:colOff>
      <xdr:row>4</xdr:row>
      <xdr:rowOff>190474</xdr:rowOff>
    </xdr:to>
    <xdr:sp macro="" textlink="">
      <xdr:nvSpPr>
        <xdr:cNvPr id="5" name="Metin kutusu 4">
          <a:hlinkClick xmlns:r="http://schemas.openxmlformats.org/officeDocument/2006/relationships" r:id="rId9"/>
        </xdr:cNvPr>
        <xdr:cNvSpPr txBox="1"/>
      </xdr:nvSpPr>
      <xdr:spPr>
        <a:xfrm>
          <a:off x="12001500" y="814914"/>
          <a:ext cx="5126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solidFill>
                <a:srgbClr val="FF0000"/>
              </a:solidFill>
            </a:rPr>
            <a:t>1- </a:t>
          </a:r>
          <a:r>
            <a:rPr lang="tr-TR" sz="1100"/>
            <a:t>Kişinin Görev</a:t>
          </a:r>
          <a:r>
            <a:rPr lang="tr-TR" sz="1100" baseline="0"/>
            <a:t> Durumu, Kurs Toplam Saati ve Kurs Başlama Tarihini giriniz/ seçiniz.</a:t>
          </a:r>
          <a:endParaRPr lang="tr-TR" sz="1100"/>
        </a:p>
      </xdr:txBody>
    </xdr:sp>
    <xdr:clientData/>
  </xdr:twoCellAnchor>
  <xdr:twoCellAnchor editAs="absolute">
    <xdr:from>
      <xdr:col>49</xdr:col>
      <xdr:colOff>412750</xdr:colOff>
      <xdr:row>4</xdr:row>
      <xdr:rowOff>243414</xdr:rowOff>
    </xdr:from>
    <xdr:to>
      <xdr:col>63</xdr:col>
      <xdr:colOff>282217</xdr:colOff>
      <xdr:row>5</xdr:row>
      <xdr:rowOff>201057</xdr:rowOff>
    </xdr:to>
    <xdr:sp macro="" textlink="">
      <xdr:nvSpPr>
        <xdr:cNvPr id="14" name="Metin kutusu 13">
          <a:hlinkClick xmlns:r="http://schemas.openxmlformats.org/officeDocument/2006/relationships" r:id="rId10"/>
        </xdr:cNvPr>
        <xdr:cNvSpPr txBox="1"/>
      </xdr:nvSpPr>
      <xdr:spPr>
        <a:xfrm>
          <a:off x="12001500" y="1132414"/>
          <a:ext cx="15628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solidFill>
                <a:srgbClr val="FF0000"/>
              </a:solidFill>
            </a:rPr>
            <a:t>2-</a:t>
          </a:r>
          <a:r>
            <a:rPr lang="tr-TR" sz="1100"/>
            <a:t> Kurs Saatlerini</a:t>
          </a:r>
          <a:r>
            <a:rPr lang="tr-TR" sz="1100" baseline="0"/>
            <a:t> giriniz.</a:t>
          </a:r>
          <a:endParaRPr lang="tr-TR" sz="1100"/>
        </a:p>
      </xdr:txBody>
    </xdr:sp>
    <xdr:clientData/>
  </xdr:twoCellAnchor>
  <xdr:twoCellAnchor editAs="absolute">
    <xdr:from>
      <xdr:col>49</xdr:col>
      <xdr:colOff>412750</xdr:colOff>
      <xdr:row>5</xdr:row>
      <xdr:rowOff>253997</xdr:rowOff>
    </xdr:from>
    <xdr:to>
      <xdr:col>66</xdr:col>
      <xdr:colOff>13199</xdr:colOff>
      <xdr:row>6</xdr:row>
      <xdr:rowOff>211641</xdr:rowOff>
    </xdr:to>
    <xdr:sp macro="" textlink="">
      <xdr:nvSpPr>
        <xdr:cNvPr id="15" name="Metin kutusu 14">
          <a:hlinkClick xmlns:r="http://schemas.openxmlformats.org/officeDocument/2006/relationships" r:id="rId7"/>
        </xdr:cNvPr>
        <xdr:cNvSpPr txBox="1"/>
      </xdr:nvSpPr>
      <xdr:spPr>
        <a:xfrm>
          <a:off x="12001500" y="1449914"/>
          <a:ext cx="31352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solidFill>
                <a:srgbClr val="FF0000"/>
              </a:solidFill>
            </a:rPr>
            <a:t>3-</a:t>
          </a:r>
          <a:r>
            <a:rPr lang="tr-TR" sz="1100"/>
            <a:t> Kurs Yapılıp Yapılamama Kodlarını Kontrol</a:t>
          </a:r>
          <a:r>
            <a:rPr lang="tr-TR" sz="1100" baseline="0"/>
            <a:t> Ediniz.</a:t>
          </a:r>
          <a:endParaRPr lang="tr-TR" sz="1100"/>
        </a:p>
      </xdr:txBody>
    </xdr:sp>
    <xdr:clientData/>
  </xdr:twoCellAnchor>
  <xdr:twoCellAnchor editAs="absolute">
    <xdr:from>
      <xdr:col>49</xdr:col>
      <xdr:colOff>412750</xdr:colOff>
      <xdr:row>6</xdr:row>
      <xdr:rowOff>264581</xdr:rowOff>
    </xdr:from>
    <xdr:to>
      <xdr:col>66</xdr:col>
      <xdr:colOff>419592</xdr:colOff>
      <xdr:row>8</xdr:row>
      <xdr:rowOff>126974</xdr:rowOff>
    </xdr:to>
    <xdr:sp macro="" textlink="">
      <xdr:nvSpPr>
        <xdr:cNvPr id="16" name="Metin kutusu 15">
          <a:hlinkClick xmlns:r="http://schemas.openxmlformats.org/officeDocument/2006/relationships" r:id="rId11"/>
        </xdr:cNvPr>
        <xdr:cNvSpPr txBox="1"/>
      </xdr:nvSpPr>
      <xdr:spPr>
        <a:xfrm>
          <a:off x="12001500" y="1767414"/>
          <a:ext cx="35416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solidFill>
                <a:srgbClr val="FF0000"/>
              </a:solidFill>
            </a:rPr>
            <a:t>4-</a:t>
          </a:r>
          <a:r>
            <a:rPr lang="tr-TR" sz="1100"/>
            <a:t> Öğretim Yılına</a:t>
          </a:r>
          <a:r>
            <a:rPr lang="tr-TR" sz="1100" baseline="0"/>
            <a:t> Göre, Öğretim Yılı Takvimini Düzenleyiniz.</a:t>
          </a:r>
          <a:endParaRPr lang="tr-TR" sz="1100"/>
        </a:p>
      </xdr:txBody>
    </xdr:sp>
    <xdr:clientData/>
  </xdr:twoCellAnchor>
  <xdr:twoCellAnchor editAs="absolute">
    <xdr:from>
      <xdr:col>49</xdr:col>
      <xdr:colOff>412750</xdr:colOff>
      <xdr:row>8</xdr:row>
      <xdr:rowOff>179914</xdr:rowOff>
    </xdr:from>
    <xdr:to>
      <xdr:col>66</xdr:col>
      <xdr:colOff>565273</xdr:colOff>
      <xdr:row>9</xdr:row>
      <xdr:rowOff>126974</xdr:rowOff>
    </xdr:to>
    <xdr:sp macro="" textlink="">
      <xdr:nvSpPr>
        <xdr:cNvPr id="17" name="Metin kutusu 16">
          <a:hlinkClick xmlns:r="http://schemas.openxmlformats.org/officeDocument/2006/relationships" r:id="rId12"/>
        </xdr:cNvPr>
        <xdr:cNvSpPr txBox="1"/>
      </xdr:nvSpPr>
      <xdr:spPr>
        <a:xfrm>
          <a:off x="12001500" y="2084914"/>
          <a:ext cx="36873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solidFill>
                <a:srgbClr val="FF0000"/>
              </a:solidFill>
            </a:rPr>
            <a:t>5- </a:t>
          </a:r>
          <a:r>
            <a:rPr lang="tr-TR" sz="1100"/>
            <a:t>Kurs Planlaması Yapılmayacak Günlere</a:t>
          </a:r>
          <a:r>
            <a:rPr lang="tr-TR" sz="1100" baseline="0"/>
            <a:t> "</a:t>
          </a:r>
          <a:r>
            <a:rPr lang="tr-TR" sz="1100" b="1" baseline="0">
              <a:solidFill>
                <a:srgbClr val="FF0000"/>
              </a:solidFill>
            </a:rPr>
            <a:t>X</a:t>
          </a:r>
          <a:r>
            <a:rPr lang="tr-TR" sz="1100" baseline="0"/>
            <a:t>" işareti koyunuz.</a:t>
          </a:r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10263</xdr:colOff>
      <xdr:row>11</xdr:row>
      <xdr:rowOff>66675</xdr:rowOff>
    </xdr:from>
    <xdr:to>
      <xdr:col>24</xdr:col>
      <xdr:colOff>142875</xdr:colOff>
      <xdr:row>45</xdr:row>
      <xdr:rowOff>129873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1638" y="2162175"/>
          <a:ext cx="3723537" cy="589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1800223</xdr:colOff>
      <xdr:row>1</xdr:row>
      <xdr:rowOff>190499</xdr:rowOff>
    </xdr:from>
    <xdr:to>
      <xdr:col>2</xdr:col>
      <xdr:colOff>428623</xdr:colOff>
      <xdr:row>8</xdr:row>
      <xdr:rowOff>38099</xdr:rowOff>
    </xdr:to>
    <xdr:sp macro="" textlink="">
      <xdr:nvSpPr>
        <xdr:cNvPr id="5" name="Sol Yukarı Ok 4"/>
        <xdr:cNvSpPr/>
      </xdr:nvSpPr>
      <xdr:spPr>
        <a:xfrm flipH="1">
          <a:off x="2409823" y="533399"/>
          <a:ext cx="428625" cy="1114425"/>
        </a:xfrm>
        <a:prstGeom prst="leftUpArrow">
          <a:avLst>
            <a:gd name="adj1" fmla="val 9849"/>
            <a:gd name="adj2" fmla="val 25000"/>
            <a:gd name="adj3" fmla="val 25000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oneCell">
    <xdr:from>
      <xdr:col>24</xdr:col>
      <xdr:colOff>225413</xdr:colOff>
      <xdr:row>1</xdr:row>
      <xdr:rowOff>76200</xdr:rowOff>
    </xdr:from>
    <xdr:to>
      <xdr:col>26</xdr:col>
      <xdr:colOff>69533</xdr:colOff>
      <xdr:row>7</xdr:row>
      <xdr:rowOff>37045</xdr:rowOff>
    </xdr:to>
    <xdr:pic>
      <xdr:nvPicPr>
        <xdr:cNvPr id="6" name="2 Resim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007713" y="419100"/>
          <a:ext cx="1063320" cy="1065745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BD2753"/>
  <sheetViews>
    <sheetView showGridLines="0" showRowColHeaders="0" showZeros="0" tabSelected="1" topLeftCell="E1" zoomScaleNormal="100" workbookViewId="0">
      <pane ySplit="18" topLeftCell="A19" activePane="bottomLeft" state="frozenSplit"/>
      <selection pane="bottomLeft" activeCell="I5" sqref="I5"/>
    </sheetView>
  </sheetViews>
  <sheetFormatPr defaultRowHeight="18.75" x14ac:dyDescent="0.25"/>
  <cols>
    <col min="1" max="1" width="9.7109375" style="260" hidden="1" customWidth="1"/>
    <col min="2" max="2" width="3.42578125" style="45" hidden="1" customWidth="1"/>
    <col min="3" max="3" width="13.7109375" style="5" hidden="1" customWidth="1"/>
    <col min="4" max="4" width="15.140625" style="16" hidden="1" customWidth="1"/>
    <col min="5" max="5" width="22.140625" style="16" customWidth="1"/>
    <col min="6" max="7" width="16.140625" style="16" hidden="1" customWidth="1"/>
    <col min="8" max="8" width="6.42578125" style="1" customWidth="1"/>
    <col min="9" max="9" width="25.7109375" style="28" customWidth="1"/>
    <col min="10" max="10" width="13.140625" style="4" hidden="1" customWidth="1"/>
    <col min="11" max="11" width="8.140625" style="23" hidden="1" customWidth="1"/>
    <col min="12" max="12" width="7.42578125" style="23" customWidth="1"/>
    <col min="13" max="13" width="8" style="23" customWidth="1"/>
    <col min="14" max="14" width="5.140625" style="2" hidden="1" customWidth="1"/>
    <col min="15" max="16" width="5.140625" style="3" hidden="1" customWidth="1"/>
    <col min="17" max="17" width="5.140625" style="3" customWidth="1"/>
    <col min="18" max="18" width="8.5703125" style="3" customWidth="1"/>
    <col min="19" max="21" width="4.7109375" style="3" hidden="1" customWidth="1"/>
    <col min="22" max="22" width="4.7109375" style="9" hidden="1" customWidth="1"/>
    <col min="23" max="23" width="1.85546875" style="9" hidden="1" customWidth="1"/>
    <col min="24" max="24" width="8.140625" style="4" hidden="1" customWidth="1"/>
    <col min="25" max="25" width="10" style="45" hidden="1" customWidth="1"/>
    <col min="26" max="26" width="22.5703125" style="73" customWidth="1"/>
    <col min="27" max="27" width="3.7109375" style="18" hidden="1" customWidth="1"/>
    <col min="28" max="28" width="5.28515625" style="18" hidden="1" customWidth="1"/>
    <col min="29" max="29" width="26.42578125" style="5" customWidth="1"/>
    <col min="30" max="30" width="12.7109375" style="6" hidden="1" customWidth="1"/>
    <col min="31" max="31" width="4.42578125" style="6" hidden="1" customWidth="1"/>
    <col min="32" max="32" width="35.5703125" style="5" customWidth="1"/>
    <col min="33" max="33" width="12.28515625" style="5" hidden="1" customWidth="1"/>
    <col min="34" max="34" width="5.7109375" style="5" customWidth="1"/>
    <col min="35" max="40" width="5.7109375" style="5" hidden="1" customWidth="1"/>
    <col min="41" max="41" width="5.7109375" style="72" hidden="1" customWidth="1"/>
    <col min="42" max="46" width="5.7109375" style="5" hidden="1" customWidth="1"/>
    <col min="47" max="47" width="15.5703125" style="99" hidden="1" customWidth="1"/>
    <col min="48" max="48" width="25" style="5" hidden="1" customWidth="1"/>
    <col min="49" max="49" width="12.7109375" style="5" hidden="1" customWidth="1"/>
    <col min="50" max="50" width="16.140625" style="5" customWidth="1"/>
    <col min="51" max="51" width="9.140625" style="5"/>
    <col min="52" max="52" width="0" style="5" hidden="1" customWidth="1"/>
    <col min="53" max="53" width="11" style="5" hidden="1" customWidth="1"/>
    <col min="54" max="54" width="9.140625" style="72" hidden="1" customWidth="1"/>
    <col min="55" max="55" width="15.140625" style="146" hidden="1" customWidth="1"/>
    <col min="56" max="63" width="0" style="5" hidden="1" customWidth="1"/>
    <col min="64" max="16384" width="9.140625" style="5"/>
  </cols>
  <sheetData>
    <row r="1" spans="1:56" ht="10.5" customHeight="1" x14ac:dyDescent="0.25"/>
    <row r="2" spans="1:56" ht="19.5" customHeight="1" x14ac:dyDescent="0.25"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</row>
    <row r="3" spans="1:56" ht="33" customHeight="1" x14ac:dyDescent="0.25"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V3" s="27">
        <f t="shared" ref="AV3:AV10" ca="1" si="0">AV4-1</f>
        <v>45511</v>
      </c>
      <c r="AX3" s="282" t="s">
        <v>68</v>
      </c>
      <c r="BB3" s="163" t="str">
        <f>BB6&amp;BB8&amp;BB7</f>
        <v>Pazartesi-1.Ara Tatil Dönemi Kurs Yapılmaz</v>
      </c>
    </row>
    <row r="4" spans="1:56" ht="6.75" customHeight="1" thickBot="1" x14ac:dyDescent="0.3">
      <c r="H4" s="21"/>
      <c r="I4" s="232"/>
      <c r="J4" s="232"/>
      <c r="AC4" s="75"/>
      <c r="AF4" s="280" t="s">
        <v>71</v>
      </c>
      <c r="AJ4" s="26">
        <f ca="1">(AJ6-1)*1</f>
        <v>2023</v>
      </c>
      <c r="AK4" s="5" t="s">
        <v>26</v>
      </c>
      <c r="AL4" s="5">
        <v>0</v>
      </c>
      <c r="AV4" s="27">
        <f t="shared" ca="1" si="0"/>
        <v>45512</v>
      </c>
      <c r="BB4" s="163"/>
    </row>
    <row r="5" spans="1:56" ht="24" customHeight="1" thickBot="1" x14ac:dyDescent="0.3">
      <c r="H5" s="267" t="s">
        <v>67</v>
      </c>
      <c r="I5" s="279" t="s">
        <v>60</v>
      </c>
      <c r="J5" s="23"/>
      <c r="AF5" s="281"/>
      <c r="AJ5" s="26"/>
      <c r="AV5" s="27">
        <f t="shared" ca="1" si="0"/>
        <v>45513</v>
      </c>
      <c r="BB5" s="163"/>
    </row>
    <row r="6" spans="1:56" ht="24" customHeight="1" thickBot="1" x14ac:dyDescent="0.3">
      <c r="D6" s="15"/>
      <c r="E6" s="262"/>
      <c r="F6" s="151"/>
      <c r="G6" s="151"/>
      <c r="H6" s="162" t="s">
        <v>50</v>
      </c>
      <c r="I6" s="48">
        <v>368</v>
      </c>
      <c r="K6" s="47"/>
      <c r="L6" s="237" t="str">
        <f>IF(I6="","&lt;Kurs Toplam Saati Giriniz !!!","")</f>
        <v/>
      </c>
      <c r="M6" s="237"/>
      <c r="N6" s="237"/>
      <c r="O6" s="237"/>
      <c r="P6" s="237"/>
      <c r="Q6" s="237"/>
      <c r="R6" s="237"/>
      <c r="AA6" s="65"/>
      <c r="AB6" s="65"/>
      <c r="AF6" s="281"/>
      <c r="AJ6" s="26">
        <f ca="1">(TEXT((TODAY()),"yyyy"))*1</f>
        <v>2024</v>
      </c>
      <c r="AK6" s="5" t="s">
        <v>27</v>
      </c>
      <c r="AL6" s="5">
        <v>1</v>
      </c>
      <c r="AV6" s="27">
        <f t="shared" ca="1" si="0"/>
        <v>45514</v>
      </c>
      <c r="BB6" s="164" t="str">
        <f>IF(I7="","",(TEXT(I7,"GGGg")))</f>
        <v>Pazartesi</v>
      </c>
    </row>
    <row r="7" spans="1:56" ht="24" customHeight="1" thickBot="1" x14ac:dyDescent="0.3">
      <c r="D7" s="15"/>
      <c r="F7" s="15"/>
      <c r="G7" s="15"/>
      <c r="H7" s="264" t="s">
        <v>48</v>
      </c>
      <c r="I7" s="153">
        <v>45607</v>
      </c>
      <c r="J7" s="3" t="str">
        <f>TEXT(I7,"GGG")</f>
        <v>Pzt</v>
      </c>
      <c r="K7" s="23">
        <f>VLOOKUP(J7,$AK$4:$AL$12,2,0)</f>
        <v>0</v>
      </c>
      <c r="L7" s="238" t="str">
        <f>IF(I7="","&lt;Kurs Başlama Tarihi Giriniz !!!",BB3)</f>
        <v>Pazartesi-1.Ara Tatil Dönemi Kurs Yapılmaz</v>
      </c>
      <c r="M7" s="238"/>
      <c r="N7" s="238"/>
      <c r="O7" s="238"/>
      <c r="P7" s="238"/>
      <c r="Q7" s="238"/>
      <c r="R7" s="238"/>
      <c r="AC7" s="76"/>
      <c r="AJ7" s="26">
        <f ca="1">(AJ6+1)*1</f>
        <v>2025</v>
      </c>
      <c r="AK7" s="5" t="s">
        <v>28</v>
      </c>
      <c r="AL7" s="5">
        <v>2</v>
      </c>
      <c r="AV7" s="27">
        <f t="shared" ca="1" si="0"/>
        <v>45515</v>
      </c>
      <c r="BB7" s="165" t="str">
        <f>VLOOKUP($I$7,I12:Z496,18,0)</f>
        <v>1.Ara Tatil Dönemi Kurs Yapılmaz</v>
      </c>
    </row>
    <row r="8" spans="1:56" s="4" customFormat="1" ht="7.5" customHeight="1" thickBot="1" x14ac:dyDescent="0.3">
      <c r="A8" s="261"/>
      <c r="B8" s="45"/>
      <c r="D8" s="91"/>
      <c r="E8" s="263"/>
      <c r="F8" s="91"/>
      <c r="G8" s="91"/>
      <c r="H8" s="265"/>
      <c r="I8" s="96"/>
      <c r="J8" s="3"/>
      <c r="K8" s="23"/>
      <c r="L8" s="92"/>
      <c r="M8" s="74"/>
      <c r="N8" s="3"/>
      <c r="O8" s="81"/>
      <c r="P8" s="81"/>
      <c r="Q8" s="81"/>
      <c r="R8" s="81"/>
      <c r="S8" s="3"/>
      <c r="T8" s="3"/>
      <c r="U8" s="3"/>
      <c r="V8" s="93"/>
      <c r="W8" s="93"/>
      <c r="Y8" s="45"/>
      <c r="Z8" s="73"/>
      <c r="AA8" s="18"/>
      <c r="AB8" s="18"/>
      <c r="AC8" s="94"/>
      <c r="AD8" s="6"/>
      <c r="AE8" s="6"/>
      <c r="AJ8" s="18"/>
      <c r="AO8" s="23"/>
      <c r="AU8" s="99"/>
      <c r="AV8" s="27">
        <f t="shared" ca="1" si="0"/>
        <v>45516</v>
      </c>
      <c r="BB8" s="166" t="str">
        <f>IF(BB7&lt;&gt;"","-","")</f>
        <v>-</v>
      </c>
      <c r="BC8" s="146"/>
    </row>
    <row r="9" spans="1:56" ht="24.75" customHeight="1" thickBot="1" x14ac:dyDescent="0.3">
      <c r="D9" s="15"/>
      <c r="E9" s="262"/>
      <c r="F9" s="151"/>
      <c r="G9" s="151"/>
      <c r="H9" s="1" t="s">
        <v>49</v>
      </c>
      <c r="I9" s="229" t="str">
        <f>IF(AND(I6&gt;1,I7&lt;&gt;"",R19=0),"SEMİNER/RESMİ TATİL HAFTASI PLANLAMA YAPILAMAZ!",(IF(OR(I6="",I7="",C11&gt;0),"ÖNCE "&amp;L6&amp;"-"&amp;L7&amp;"-"&amp;BA12&amp;"-"&amp;BA11,(IFERROR((VLOOKUP(I6,U:V,2,0)),"")))))</f>
        <v>SEMİNER/RESMİ TATİL HAFTASI PLANLAMA YAPILAMAZ!</v>
      </c>
      <c r="J9" s="230"/>
      <c r="K9" s="230"/>
      <c r="L9" s="230"/>
      <c r="M9" s="230"/>
      <c r="N9" s="230"/>
      <c r="O9" s="230"/>
      <c r="P9" s="230"/>
      <c r="Q9" s="230"/>
      <c r="R9" s="231"/>
      <c r="X9" s="77"/>
      <c r="Z9" s="233" t="str">
        <f>IFERROR(("Son Gün "&amp;(IF(I9="",0,((IF(I9="",0,(ROUNDUP((VLOOKUP(I9,I10:R494,9,0)),0)&amp;""))))&amp;" Saat"))&amp;"tir"),"")</f>
        <v/>
      </c>
      <c r="AA9" s="233"/>
      <c r="AC9" s="228"/>
      <c r="AD9" s="228"/>
      <c r="AE9" s="228"/>
      <c r="AF9" s="228"/>
      <c r="AJ9" s="26">
        <f ca="1">(AJ7+1)*1</f>
        <v>2026</v>
      </c>
      <c r="AK9" s="5" t="s">
        <v>29</v>
      </c>
      <c r="AL9" s="5">
        <v>3</v>
      </c>
      <c r="AV9" s="27">
        <f t="shared" ca="1" si="0"/>
        <v>45517</v>
      </c>
    </row>
    <row r="10" spans="1:56" ht="30.75" customHeight="1" thickBot="1" x14ac:dyDescent="0.3">
      <c r="D10" s="15"/>
      <c r="E10" s="15"/>
      <c r="F10" s="15"/>
      <c r="G10" s="15"/>
      <c r="I10" s="139"/>
      <c r="J10" s="24"/>
      <c r="K10" s="24"/>
      <c r="L10" s="80" t="s">
        <v>42</v>
      </c>
      <c r="M10" s="80" t="s">
        <v>43</v>
      </c>
      <c r="AC10" s="71">
        <f>IF(I7="","",(TEXT(I7,"YYYY")*1))</f>
        <v>2024</v>
      </c>
      <c r="AD10" s="39"/>
      <c r="AE10" s="39"/>
      <c r="AF10" s="55" t="s">
        <v>38</v>
      </c>
      <c r="AJ10" s="26">
        <f ca="1">(AJ9+1)*1</f>
        <v>2027</v>
      </c>
      <c r="AK10" s="5" t="s">
        <v>30</v>
      </c>
      <c r="AL10" s="5">
        <v>4</v>
      </c>
      <c r="AV10" s="27">
        <f t="shared" ca="1" si="0"/>
        <v>45518</v>
      </c>
    </row>
    <row r="11" spans="1:56" ht="28.5" customHeight="1" thickTop="1" thickBot="1" x14ac:dyDescent="0.3">
      <c r="C11" s="5">
        <f>SUM(C12:C18)</f>
        <v>0</v>
      </c>
      <c r="H11" s="154" t="s">
        <v>47</v>
      </c>
      <c r="I11" s="155" t="s">
        <v>35</v>
      </c>
      <c r="J11" s="156"/>
      <c r="K11" s="157"/>
      <c r="L11" s="158" t="s">
        <v>40</v>
      </c>
      <c r="M11" s="159" t="s">
        <v>44</v>
      </c>
      <c r="N11" s="203"/>
      <c r="O11" s="204" t="s">
        <v>37</v>
      </c>
      <c r="P11" s="205"/>
      <c r="Q11" s="160" t="s">
        <v>46</v>
      </c>
      <c r="R11" s="161" t="s">
        <v>36</v>
      </c>
      <c r="S11" s="206"/>
      <c r="T11" s="207"/>
      <c r="U11" s="207"/>
      <c r="V11" s="208"/>
      <c r="W11" s="208"/>
      <c r="Z11" s="266" t="s">
        <v>66</v>
      </c>
      <c r="AA11" s="33" t="s">
        <v>16</v>
      </c>
      <c r="AB11" s="49" t="s">
        <v>17</v>
      </c>
      <c r="AC11" s="66" t="s">
        <v>35</v>
      </c>
      <c r="AD11" s="67"/>
      <c r="AE11" s="67" t="s">
        <v>63</v>
      </c>
      <c r="AF11" s="68" t="s">
        <v>18</v>
      </c>
      <c r="AJ11" s="26">
        <f ca="1">(AJ10+1)*1</f>
        <v>2028</v>
      </c>
      <c r="AK11" s="5" t="s">
        <v>31</v>
      </c>
      <c r="AL11" s="5">
        <v>5</v>
      </c>
      <c r="AO11" s="234" t="s">
        <v>45</v>
      </c>
      <c r="AP11" s="235"/>
      <c r="AQ11" s="235"/>
      <c r="AR11" s="235"/>
      <c r="AS11" s="236"/>
      <c r="AV11" s="27">
        <f ca="1">AV12-1</f>
        <v>45519</v>
      </c>
      <c r="BA11" s="145" t="str">
        <f>IFERROR((IF((VLOOKUP(1,C12:E18,3,0))="Bu güne Saat Yazınız !!!","İlk güne saat yazınız !",(VLOOKUP(1,C12:E18,3,0)))),"")</f>
        <v/>
      </c>
    </row>
    <row r="12" spans="1:56" ht="19.5" thickTop="1" x14ac:dyDescent="0.25">
      <c r="A12" s="260">
        <f>IF(H12="x",0,1)</f>
        <v>1</v>
      </c>
      <c r="C12" s="5">
        <f>IF(E12="Bu güne Saat Yazınız !!!",1,0)</f>
        <v>0</v>
      </c>
      <c r="D12" s="17">
        <f>S12</f>
        <v>0</v>
      </c>
      <c r="E12" s="143" t="str">
        <f t="shared" ref="E12:E13" si="1">IF($I$7="","",(IF(AND(H12="",L12="",$I$7=I12,M12=""),"Bu güne Saat Yazınız !!!","")))</f>
        <v/>
      </c>
      <c r="F12" s="98">
        <f>L12</f>
        <v>0</v>
      </c>
      <c r="G12" s="98">
        <f>M12</f>
        <v>4</v>
      </c>
      <c r="H12" s="121"/>
      <c r="I12" s="108">
        <f>IF(I7="","",(IF(I7="",0,(I7-K7))))</f>
        <v>45607</v>
      </c>
      <c r="J12" s="109" t="s">
        <v>19</v>
      </c>
      <c r="K12" s="110">
        <f t="shared" ref="K12:K18" si="2">VLOOKUP(J12,$AK$4:$AL$12,2,0)</f>
        <v>0</v>
      </c>
      <c r="L12" s="111"/>
      <c r="M12" s="111">
        <v>4</v>
      </c>
      <c r="N12" s="112">
        <f>IF(H12&lt;&gt;"",H12,(IF(X12="AREFE",F12,F12+G12)))</f>
        <v>4</v>
      </c>
      <c r="O12" s="113">
        <f t="shared" ref="O12:O43" si="3">IF(U12&lt;=$I$6,S12,"")</f>
        <v>0</v>
      </c>
      <c r="P12" s="113" t="str">
        <f>IF(R12=0,"",(IF(AW12&gt;0,AW12,O12)))</f>
        <v/>
      </c>
      <c r="Q12" s="148">
        <f>IF((IF(BC12&gt;0,BC12,P12))&gt;=BB12,BB12,0)</f>
        <v>0</v>
      </c>
      <c r="R12" s="114">
        <f>IF(U12&lt;=$I$6,U12,"")</f>
        <v>0</v>
      </c>
      <c r="S12" s="107">
        <f t="shared" ref="S12:S17" si="4">N12*T12</f>
        <v>0</v>
      </c>
      <c r="T12" s="44">
        <f>IF(X12="AREFE",1,(IF(I12&lt;$I$7,0,(IFERROR((VLOOKUP(I12,AC:AE,3,0)),1)))))</f>
        <v>0</v>
      </c>
      <c r="U12" s="8">
        <f>S12</f>
        <v>0</v>
      </c>
      <c r="V12" s="10">
        <f t="shared" ref="V12:V75" si="5">I12</f>
        <v>45607</v>
      </c>
      <c r="W12" s="14" t="str">
        <f>TEXT(V12,"GGG")</f>
        <v>Pzt</v>
      </c>
      <c r="X12" s="4" t="str">
        <f t="shared" ref="X12:X75" si="6">IF((RIGHT(Z12,5))="AREFE","AREFE","")</f>
        <v/>
      </c>
      <c r="Y12" s="46">
        <f>(IFERROR((VLOOKUP(I12,AC:AC,1,0)),""))</f>
        <v>45607</v>
      </c>
      <c r="Z12" s="142" t="str">
        <f>IF((IF(OR($I$6="",$I$7=""),"",(VLOOKUP(Y12,AC:AF,4,0))))=0,"",(IF(OR($I$6="",$I$7=""),"",(VLOOKUP(Y12,AC:AF,4,0)))))</f>
        <v>1.Ara Tatil Dönemi Kurs Yapılmaz</v>
      </c>
      <c r="AA12" s="22">
        <v>1</v>
      </c>
      <c r="AB12" s="50">
        <v>1</v>
      </c>
      <c r="AC12" s="63">
        <f>IFERROR((IFERROR(((AA12&amp;"."&amp;AB12&amp;"."&amp;$AC$10)*1),"")),"")</f>
        <v>45292</v>
      </c>
      <c r="AD12" s="64"/>
      <c r="AE12" s="64"/>
      <c r="AF12" s="283" t="s">
        <v>0</v>
      </c>
      <c r="AG12" s="5" t="str">
        <f>TEXT(I12,"GGG")</f>
        <v>Pzt</v>
      </c>
      <c r="AK12" s="5" t="s">
        <v>32</v>
      </c>
      <c r="AL12" s="5">
        <v>6</v>
      </c>
      <c r="AO12" s="79" t="s">
        <v>41</v>
      </c>
      <c r="AP12" s="224" t="s">
        <v>33</v>
      </c>
      <c r="AQ12" s="225"/>
      <c r="AR12" s="226" t="s">
        <v>34</v>
      </c>
      <c r="AS12" s="227"/>
      <c r="AU12" s="100">
        <f>S12</f>
        <v>0</v>
      </c>
      <c r="AV12" s="167">
        <f ca="1">TODAY()-90</f>
        <v>45520</v>
      </c>
      <c r="AW12" s="137">
        <f>IFERROR((IF(R12=0,0,(AU12-R12))),0)</f>
        <v>0</v>
      </c>
      <c r="BA12" s="144" t="str">
        <f>IF((SUM(L12:M18))&lt;1,"Haftanın Günlerine Saat Giriniz !","")</f>
        <v/>
      </c>
      <c r="BB12" s="152"/>
      <c r="BC12" s="147">
        <f>IFERROR((O12-P12),0)</f>
        <v>0</v>
      </c>
      <c r="BD12" s="4"/>
    </row>
    <row r="13" spans="1:56" x14ac:dyDescent="0.25">
      <c r="A13" s="260">
        <f t="shared" ref="A13:A18" si="7">IF(H13="x",0,1)</f>
        <v>1</v>
      </c>
      <c r="C13" s="5">
        <f t="shared" ref="C13:C18" si="8">IF(E13="Bu güne Saat Yazınız !!!",1,0)</f>
        <v>0</v>
      </c>
      <c r="D13" s="17">
        <f t="shared" ref="D13:D18" si="9">S13</f>
        <v>0</v>
      </c>
      <c r="E13" s="143" t="str">
        <f t="shared" si="1"/>
        <v/>
      </c>
      <c r="F13" s="98">
        <f t="shared" ref="F13:F18" si="10">L13</f>
        <v>0</v>
      </c>
      <c r="G13" s="98">
        <f t="shared" ref="G13:G18" si="11">M13</f>
        <v>4</v>
      </c>
      <c r="H13" s="120"/>
      <c r="I13" s="115">
        <f>IF($I$7="","",(IF($I$7="",0,(I12+1))))</f>
        <v>45608</v>
      </c>
      <c r="J13" s="82" t="s">
        <v>20</v>
      </c>
      <c r="K13" s="83">
        <f t="shared" si="2"/>
        <v>1</v>
      </c>
      <c r="L13" s="95"/>
      <c r="M13" s="95">
        <v>4</v>
      </c>
      <c r="N13" s="84">
        <f t="shared" ref="N13:N18" si="12">IF(H13&lt;&gt;"",H13,(IF(X13="AREFE",F13,F13+G13)))</f>
        <v>4</v>
      </c>
      <c r="O13" s="85">
        <f t="shared" si="3"/>
        <v>0</v>
      </c>
      <c r="P13" s="85" t="str">
        <f t="shared" ref="P13:P76" si="13">IF(R13=0,"",(IF(AW13&gt;0,AW13,O13)))</f>
        <v/>
      </c>
      <c r="Q13" s="149">
        <f>IF((IF(BC13&gt;0,BC13,P13))&gt;=BB13,BB13,0)</f>
        <v>0</v>
      </c>
      <c r="R13" s="116">
        <f t="shared" ref="R13:R43" si="14">IF(U13&lt;=$I$6,U13,"")</f>
        <v>0</v>
      </c>
      <c r="S13" s="107">
        <f t="shared" si="4"/>
        <v>0</v>
      </c>
      <c r="T13" s="44">
        <f t="shared" ref="T13:T43" si="15">IF(X13="AREFE",1,(IF(I13&lt;$I$7,0,(IFERROR((VLOOKUP(I13,AC:AE,3,0)),1)))))</f>
        <v>0</v>
      </c>
      <c r="U13" s="7">
        <f>U12+S13</f>
        <v>0</v>
      </c>
      <c r="V13" s="11">
        <f t="shared" si="5"/>
        <v>45608</v>
      </c>
      <c r="W13" s="14" t="str">
        <f t="shared" ref="W13:W76" si="16">TEXT(V13,"GGG")</f>
        <v>Sal</v>
      </c>
      <c r="X13" s="4" t="str">
        <f t="shared" si="6"/>
        <v/>
      </c>
      <c r="Y13" s="46">
        <f t="shared" ref="Y13:Y75" si="17">IFERROR((VLOOKUP(I13,AC:AC,1,0)),"")</f>
        <v>45608</v>
      </c>
      <c r="Z13" s="142" t="str">
        <f t="shared" ref="Z13:Z76" si="18">IF((IF(OR($I$6="",$I$7=""),"",(VLOOKUP(Y13,AC:AF,4,0))))=0,"",(IF(OR($I$6="",$I$7=""),"",(VLOOKUP(Y13,AC:AF,4,0)))))</f>
        <v>1.Ara Tatil Dönemi Kurs Yapılmaz</v>
      </c>
      <c r="AA13" s="31">
        <f>VLOOKUP($AC$10,$AO$12:$AQ$21,2,0)</f>
        <v>10</v>
      </c>
      <c r="AB13" s="51">
        <f>VLOOKUP($AC$10,$AO$12:$AQ$21,3,0)</f>
        <v>4</v>
      </c>
      <c r="AC13" s="58">
        <f>IFERROR((IFERROR(((AA13&amp;"."&amp;AB13&amp;"."&amp;$AC$10)*1),"")-1),"")</f>
        <v>45391</v>
      </c>
      <c r="AD13" s="57"/>
      <c r="AE13" s="59">
        <v>0.5</v>
      </c>
      <c r="AF13" s="284" t="s">
        <v>1</v>
      </c>
      <c r="AO13" s="29">
        <v>2022</v>
      </c>
      <c r="AP13" s="30">
        <v>2</v>
      </c>
      <c r="AQ13" s="30">
        <v>5</v>
      </c>
      <c r="AR13" s="29">
        <v>9</v>
      </c>
      <c r="AS13" s="29">
        <v>7</v>
      </c>
      <c r="AU13" s="101">
        <f>S13+(SUM($S$12:S12))</f>
        <v>0</v>
      </c>
      <c r="AV13" s="27">
        <f ca="1">AV12+1</f>
        <v>45521</v>
      </c>
      <c r="AW13" s="137">
        <f t="shared" ref="AW13:AW76" si="19">IFERROR((IF(R13=0,0,(AU13-R13))),0)</f>
        <v>0</v>
      </c>
      <c r="BB13" s="152">
        <f>IFERROR((IF((R13-R12)&lt;0,0,(R13-R12))),0)</f>
        <v>0</v>
      </c>
      <c r="BC13" s="147">
        <f t="shared" ref="BC13:BC76" si="20">IFERROR((O13-P13),0)</f>
        <v>0</v>
      </c>
    </row>
    <row r="14" spans="1:56" x14ac:dyDescent="0.25">
      <c r="A14" s="260">
        <f t="shared" si="7"/>
        <v>1</v>
      </c>
      <c r="C14" s="5">
        <f t="shared" si="8"/>
        <v>0</v>
      </c>
      <c r="D14" s="17">
        <f t="shared" si="9"/>
        <v>0</v>
      </c>
      <c r="E14" s="143" t="str">
        <f>IF($I$7="","",(IF(AND(H14="",L14="",$I$7=I14,M14=""),"Bu güne Saat Yazınız !!!","")))</f>
        <v/>
      </c>
      <c r="F14" s="98">
        <f t="shared" si="10"/>
        <v>0</v>
      </c>
      <c r="G14" s="98">
        <f t="shared" si="11"/>
        <v>4</v>
      </c>
      <c r="H14" s="120"/>
      <c r="I14" s="115">
        <f t="shared" ref="I14:I77" si="21">IF($I$7="","",(IF($I$7="",0,(I13+1))))</f>
        <v>45609</v>
      </c>
      <c r="J14" s="82" t="s">
        <v>21</v>
      </c>
      <c r="K14" s="83">
        <f t="shared" si="2"/>
        <v>2</v>
      </c>
      <c r="L14" s="95"/>
      <c r="M14" s="95">
        <v>4</v>
      </c>
      <c r="N14" s="84">
        <f t="shared" si="12"/>
        <v>4</v>
      </c>
      <c r="O14" s="85">
        <f t="shared" si="3"/>
        <v>0</v>
      </c>
      <c r="P14" s="85" t="str">
        <f t="shared" si="13"/>
        <v/>
      </c>
      <c r="Q14" s="149">
        <f t="shared" ref="Q14:Q76" si="22">IF((IF(BC14&gt;0,BC14,P14))&gt;=BB14,BB14,0)</f>
        <v>0</v>
      </c>
      <c r="R14" s="116">
        <f>IF(U14&lt;=$I$6,U14,"")</f>
        <v>0</v>
      </c>
      <c r="S14" s="107">
        <f t="shared" si="4"/>
        <v>0</v>
      </c>
      <c r="T14" s="44">
        <f t="shared" si="15"/>
        <v>0</v>
      </c>
      <c r="U14" s="7">
        <f>U13+S14</f>
        <v>0</v>
      </c>
      <c r="V14" s="11">
        <f t="shared" si="5"/>
        <v>45609</v>
      </c>
      <c r="W14" s="14" t="str">
        <f t="shared" si="16"/>
        <v>Çar</v>
      </c>
      <c r="X14" s="4" t="str">
        <f t="shared" si="6"/>
        <v/>
      </c>
      <c r="Y14" s="46">
        <f t="shared" si="17"/>
        <v>45609</v>
      </c>
      <c r="Z14" s="142" t="str">
        <f t="shared" si="18"/>
        <v>1.Ara Tatil Dönemi Kurs Yapılmaz</v>
      </c>
      <c r="AA14" s="31">
        <f>AA13+1</f>
        <v>11</v>
      </c>
      <c r="AB14" s="141" t="str">
        <f>TEXT(AC14,"A")</f>
        <v>4</v>
      </c>
      <c r="AC14" s="60">
        <f>IFERROR((AC13+1),"")</f>
        <v>45392</v>
      </c>
      <c r="AD14" s="57"/>
      <c r="AE14" s="59"/>
      <c r="AF14" s="285" t="s">
        <v>2</v>
      </c>
      <c r="AO14" s="29">
        <v>2023</v>
      </c>
      <c r="AP14" s="30">
        <v>21</v>
      </c>
      <c r="AQ14" s="30">
        <v>4</v>
      </c>
      <c r="AR14" s="29">
        <v>28</v>
      </c>
      <c r="AS14" s="29">
        <v>6</v>
      </c>
      <c r="AU14" s="101">
        <f>S14+(SUM($S$12:S13))</f>
        <v>0</v>
      </c>
      <c r="AV14" s="27">
        <f t="shared" ref="AV14:AV77" ca="1" si="23">AV13+1</f>
        <v>45522</v>
      </c>
      <c r="AW14" s="137">
        <f>IFERROR((IF(R14=0,0,(AU14-R14))),0)</f>
        <v>0</v>
      </c>
      <c r="BB14" s="152">
        <f t="shared" ref="BB14:BB77" si="24">IFERROR((IF((R14-R13)&lt;0,0,(R14-R13))),0)</f>
        <v>0</v>
      </c>
      <c r="BC14" s="147">
        <f t="shared" si="20"/>
        <v>0</v>
      </c>
    </row>
    <row r="15" spans="1:56" x14ac:dyDescent="0.25">
      <c r="A15" s="260">
        <f t="shared" si="7"/>
        <v>1</v>
      </c>
      <c r="C15" s="5">
        <f t="shared" si="8"/>
        <v>0</v>
      </c>
      <c r="D15" s="17">
        <f t="shared" si="9"/>
        <v>0</v>
      </c>
      <c r="E15" s="143" t="str">
        <f t="shared" ref="E15:E18" si="25">IF($I$7="","",(IF(AND(H15="",L15="",$I$7=I15,M15=""),"Bu güne Saat Yazınız !!!","")))</f>
        <v/>
      </c>
      <c r="F15" s="98">
        <f t="shared" si="10"/>
        <v>0</v>
      </c>
      <c r="G15" s="98">
        <f t="shared" si="11"/>
        <v>4</v>
      </c>
      <c r="H15" s="120"/>
      <c r="I15" s="115">
        <f t="shared" si="21"/>
        <v>45610</v>
      </c>
      <c r="J15" s="82" t="s">
        <v>22</v>
      </c>
      <c r="K15" s="83">
        <f t="shared" si="2"/>
        <v>3</v>
      </c>
      <c r="L15" s="95"/>
      <c r="M15" s="95">
        <v>4</v>
      </c>
      <c r="N15" s="84">
        <f t="shared" si="12"/>
        <v>4</v>
      </c>
      <c r="O15" s="85">
        <f>IF(U15&lt;=$I$6,S15,"")</f>
        <v>0</v>
      </c>
      <c r="P15" s="85" t="str">
        <f t="shared" si="13"/>
        <v/>
      </c>
      <c r="Q15" s="149">
        <f>IF((IF(BC15&gt;0,BC15,P15))&gt;=BB15,BB15,0)</f>
        <v>0</v>
      </c>
      <c r="R15" s="116">
        <f t="shared" si="14"/>
        <v>0</v>
      </c>
      <c r="S15" s="107">
        <f t="shared" si="4"/>
        <v>0</v>
      </c>
      <c r="T15" s="44">
        <f t="shared" si="15"/>
        <v>0</v>
      </c>
      <c r="U15" s="7">
        <f>U14+S15</f>
        <v>0</v>
      </c>
      <c r="V15" s="11">
        <f t="shared" si="5"/>
        <v>45610</v>
      </c>
      <c r="W15" s="14" t="str">
        <f t="shared" si="16"/>
        <v>Per</v>
      </c>
      <c r="X15" s="4" t="str">
        <f t="shared" si="6"/>
        <v/>
      </c>
      <c r="Y15" s="46">
        <f t="shared" si="17"/>
        <v>45610</v>
      </c>
      <c r="Z15" s="142" t="str">
        <f t="shared" si="18"/>
        <v>1.Ara Tatil Dönemi Kurs Yapılmaz</v>
      </c>
      <c r="AA15" s="40">
        <f>AA14+1</f>
        <v>12</v>
      </c>
      <c r="AB15" s="140" t="str">
        <f t="shared" ref="AB15:AB16" si="26">TEXT(AC15,"A")</f>
        <v>4</v>
      </c>
      <c r="AC15" s="60">
        <f t="shared" ref="AC15:AC16" si="27">IFERROR((AC14+1),"")</f>
        <v>45393</v>
      </c>
      <c r="AD15" s="57"/>
      <c r="AE15" s="59"/>
      <c r="AF15" s="285" t="s">
        <v>3</v>
      </c>
      <c r="AO15" s="29">
        <v>2024</v>
      </c>
      <c r="AP15" s="30">
        <v>10</v>
      </c>
      <c r="AQ15" s="30">
        <v>4</v>
      </c>
      <c r="AR15" s="29">
        <v>16</v>
      </c>
      <c r="AS15" s="29">
        <v>6</v>
      </c>
      <c r="AU15" s="101">
        <f>S15+(SUM($S$12:S14))</f>
        <v>0</v>
      </c>
      <c r="AV15" s="27">
        <f t="shared" ca="1" si="23"/>
        <v>45523</v>
      </c>
      <c r="AW15" s="137">
        <f t="shared" si="19"/>
        <v>0</v>
      </c>
      <c r="BB15" s="152">
        <f t="shared" si="24"/>
        <v>0</v>
      </c>
      <c r="BC15" s="147">
        <f t="shared" si="20"/>
        <v>0</v>
      </c>
    </row>
    <row r="16" spans="1:56" x14ac:dyDescent="0.25">
      <c r="A16" s="260">
        <f t="shared" si="7"/>
        <v>1</v>
      </c>
      <c r="C16" s="5">
        <f t="shared" si="8"/>
        <v>0</v>
      </c>
      <c r="D16" s="17">
        <f t="shared" si="9"/>
        <v>0</v>
      </c>
      <c r="E16" s="143" t="str">
        <f t="shared" si="25"/>
        <v/>
      </c>
      <c r="F16" s="98">
        <f t="shared" si="10"/>
        <v>0</v>
      </c>
      <c r="G16" s="98">
        <f t="shared" si="11"/>
        <v>4</v>
      </c>
      <c r="H16" s="120"/>
      <c r="I16" s="115">
        <f t="shared" si="21"/>
        <v>45611</v>
      </c>
      <c r="J16" s="82" t="s">
        <v>23</v>
      </c>
      <c r="K16" s="83">
        <f t="shared" si="2"/>
        <v>4</v>
      </c>
      <c r="L16" s="95"/>
      <c r="M16" s="95">
        <v>4</v>
      </c>
      <c r="N16" s="84">
        <f t="shared" si="12"/>
        <v>4</v>
      </c>
      <c r="O16" s="85">
        <f t="shared" si="3"/>
        <v>0</v>
      </c>
      <c r="P16" s="85" t="str">
        <f t="shared" si="13"/>
        <v/>
      </c>
      <c r="Q16" s="149">
        <f t="shared" si="22"/>
        <v>0</v>
      </c>
      <c r="R16" s="116">
        <f t="shared" si="14"/>
        <v>0</v>
      </c>
      <c r="S16" s="107">
        <f t="shared" si="4"/>
        <v>0</v>
      </c>
      <c r="T16" s="44">
        <f t="shared" si="15"/>
        <v>0</v>
      </c>
      <c r="U16" s="7">
        <f t="shared" ref="U16:U18" si="28">U15+S16</f>
        <v>0</v>
      </c>
      <c r="V16" s="11">
        <f t="shared" si="5"/>
        <v>45611</v>
      </c>
      <c r="W16" s="14" t="str">
        <f t="shared" si="16"/>
        <v>Cum</v>
      </c>
      <c r="X16" s="4" t="str">
        <f t="shared" si="6"/>
        <v/>
      </c>
      <c r="Y16" s="46">
        <f t="shared" si="17"/>
        <v>45611</v>
      </c>
      <c r="Z16" s="142" t="str">
        <f t="shared" si="18"/>
        <v>1.Ara Tatil Dönemi Kurs Yapılmaz</v>
      </c>
      <c r="AA16" s="31">
        <f>AA15+1</f>
        <v>13</v>
      </c>
      <c r="AB16" s="51" t="str">
        <f t="shared" si="26"/>
        <v>4</v>
      </c>
      <c r="AC16" s="60">
        <f t="shared" si="27"/>
        <v>45394</v>
      </c>
      <c r="AD16" s="57"/>
      <c r="AE16" s="59"/>
      <c r="AF16" s="285" t="s">
        <v>4</v>
      </c>
      <c r="AO16" s="29">
        <v>2025</v>
      </c>
      <c r="AP16" s="30">
        <v>30</v>
      </c>
      <c r="AQ16" s="30">
        <v>3</v>
      </c>
      <c r="AR16" s="29">
        <v>6</v>
      </c>
      <c r="AS16" s="29">
        <v>6</v>
      </c>
      <c r="AU16" s="101">
        <f>S16+(SUM($S$12:S15))</f>
        <v>0</v>
      </c>
      <c r="AV16" s="27">
        <f t="shared" ca="1" si="23"/>
        <v>45524</v>
      </c>
      <c r="AW16" s="137">
        <f t="shared" si="19"/>
        <v>0</v>
      </c>
      <c r="BB16" s="152">
        <f t="shared" si="24"/>
        <v>0</v>
      </c>
      <c r="BC16" s="147">
        <f t="shared" si="20"/>
        <v>0</v>
      </c>
    </row>
    <row r="17" spans="1:55" x14ac:dyDescent="0.25">
      <c r="A17" s="260">
        <f t="shared" si="7"/>
        <v>1</v>
      </c>
      <c r="C17" s="5">
        <f t="shared" si="8"/>
        <v>0</v>
      </c>
      <c r="D17" s="17">
        <f t="shared" si="9"/>
        <v>0</v>
      </c>
      <c r="E17" s="143" t="str">
        <f t="shared" si="25"/>
        <v/>
      </c>
      <c r="F17" s="98">
        <f t="shared" si="10"/>
        <v>0</v>
      </c>
      <c r="G17" s="98">
        <f t="shared" si="11"/>
        <v>0</v>
      </c>
      <c r="H17" s="120"/>
      <c r="I17" s="117">
        <f t="shared" si="21"/>
        <v>45612</v>
      </c>
      <c r="J17" s="82" t="s">
        <v>24</v>
      </c>
      <c r="K17" s="83">
        <f t="shared" si="2"/>
        <v>5</v>
      </c>
      <c r="L17" s="95"/>
      <c r="M17" s="95"/>
      <c r="N17" s="84">
        <f t="shared" si="12"/>
        <v>0</v>
      </c>
      <c r="O17" s="85">
        <f t="shared" si="3"/>
        <v>0</v>
      </c>
      <c r="P17" s="85" t="str">
        <f>IF(R17=0,"",(IF(AW17&gt;0,AW17,O17)))</f>
        <v/>
      </c>
      <c r="Q17" s="149">
        <f t="shared" si="22"/>
        <v>0</v>
      </c>
      <c r="R17" s="116">
        <f t="shared" si="14"/>
        <v>0</v>
      </c>
      <c r="S17" s="107">
        <f t="shared" si="4"/>
        <v>0</v>
      </c>
      <c r="T17" s="44">
        <f>IF(X17="AREFE",1,(IF(I17&lt;$I$7,0,(IFERROR((VLOOKUP(I17,AC:AE,3,0)),1)))))</f>
        <v>1</v>
      </c>
      <c r="U17" s="7">
        <f t="shared" si="28"/>
        <v>0</v>
      </c>
      <c r="V17" s="11">
        <f t="shared" si="5"/>
        <v>45612</v>
      </c>
      <c r="W17" s="14" t="str">
        <f t="shared" si="16"/>
        <v>Cmt</v>
      </c>
      <c r="X17" s="4" t="str">
        <f t="shared" si="6"/>
        <v/>
      </c>
      <c r="Y17" s="46" t="str">
        <f t="shared" si="17"/>
        <v/>
      </c>
      <c r="Z17" s="142" t="str">
        <f t="shared" si="18"/>
        <v/>
      </c>
      <c r="AA17" s="19">
        <v>23</v>
      </c>
      <c r="AB17" s="52">
        <v>4</v>
      </c>
      <c r="AC17" s="56">
        <f>IFERROR(((AA17&amp;"."&amp;AB17&amp;"."&amp;$AC$10)*1),"")</f>
        <v>45405</v>
      </c>
      <c r="AD17" s="57"/>
      <c r="AE17" s="57"/>
      <c r="AF17" s="286" t="s">
        <v>6</v>
      </c>
      <c r="AO17" s="29">
        <v>2026</v>
      </c>
      <c r="AP17" s="30">
        <v>20</v>
      </c>
      <c r="AQ17" s="30">
        <v>3</v>
      </c>
      <c r="AR17" s="29">
        <v>27</v>
      </c>
      <c r="AS17" s="29">
        <v>5</v>
      </c>
      <c r="AU17" s="101">
        <f>S17+(SUM($S$12:S16))</f>
        <v>0</v>
      </c>
      <c r="AV17" s="27">
        <f t="shared" ca="1" si="23"/>
        <v>45525</v>
      </c>
      <c r="AW17" s="137">
        <f t="shared" si="19"/>
        <v>0</v>
      </c>
      <c r="BB17" s="152">
        <f t="shared" si="24"/>
        <v>0</v>
      </c>
      <c r="BC17" s="147">
        <f t="shared" si="20"/>
        <v>0</v>
      </c>
    </row>
    <row r="18" spans="1:55" ht="19.5" thickBot="1" x14ac:dyDescent="0.3">
      <c r="A18" s="260">
        <f t="shared" si="7"/>
        <v>1</v>
      </c>
      <c r="C18" s="5">
        <f t="shared" si="8"/>
        <v>0</v>
      </c>
      <c r="D18" s="17">
        <f t="shared" si="9"/>
        <v>0</v>
      </c>
      <c r="E18" s="143" t="str">
        <f t="shared" si="25"/>
        <v/>
      </c>
      <c r="F18" s="98">
        <f t="shared" si="10"/>
        <v>0</v>
      </c>
      <c r="G18" s="98">
        <f t="shared" si="11"/>
        <v>0</v>
      </c>
      <c r="H18" s="122"/>
      <c r="I18" s="118">
        <f t="shared" si="21"/>
        <v>45613</v>
      </c>
      <c r="J18" s="102" t="s">
        <v>25</v>
      </c>
      <c r="K18" s="103">
        <f t="shared" si="2"/>
        <v>6</v>
      </c>
      <c r="L18" s="104"/>
      <c r="M18" s="104"/>
      <c r="N18" s="105">
        <f t="shared" si="12"/>
        <v>0</v>
      </c>
      <c r="O18" s="106">
        <f t="shared" si="3"/>
        <v>0</v>
      </c>
      <c r="P18" s="106" t="str">
        <f t="shared" si="13"/>
        <v/>
      </c>
      <c r="Q18" s="150">
        <f t="shared" si="22"/>
        <v>0</v>
      </c>
      <c r="R18" s="119">
        <f t="shared" si="14"/>
        <v>0</v>
      </c>
      <c r="S18" s="107">
        <f t="shared" ref="S18:S81" si="29">N18*T18</f>
        <v>0</v>
      </c>
      <c r="T18" s="44">
        <f t="shared" si="15"/>
        <v>1</v>
      </c>
      <c r="U18" s="7">
        <f t="shared" si="28"/>
        <v>0</v>
      </c>
      <c r="V18" s="11">
        <f t="shared" si="5"/>
        <v>45613</v>
      </c>
      <c r="W18" s="14" t="str">
        <f t="shared" si="16"/>
        <v>Paz</v>
      </c>
      <c r="X18" s="4" t="str">
        <f t="shared" si="6"/>
        <v/>
      </c>
      <c r="Y18" s="46" t="str">
        <f t="shared" si="17"/>
        <v/>
      </c>
      <c r="Z18" s="142" t="str">
        <f t="shared" si="18"/>
        <v/>
      </c>
      <c r="AA18" s="19">
        <v>1</v>
      </c>
      <c r="AB18" s="52">
        <v>5</v>
      </c>
      <c r="AC18" s="56">
        <f>IFERROR(((AA18&amp;"."&amp;AB18&amp;"."&amp;$AC$10)*1),"")</f>
        <v>45413</v>
      </c>
      <c r="AD18" s="57"/>
      <c r="AE18" s="57"/>
      <c r="AF18" s="286" t="s">
        <v>5</v>
      </c>
      <c r="AO18" s="29">
        <v>2027</v>
      </c>
      <c r="AP18" s="30">
        <v>9</v>
      </c>
      <c r="AQ18" s="30">
        <v>3</v>
      </c>
      <c r="AR18" s="29">
        <v>16</v>
      </c>
      <c r="AS18" s="29">
        <v>5</v>
      </c>
      <c r="AU18" s="101">
        <f>S18+(SUM($S$12:S17))</f>
        <v>0</v>
      </c>
      <c r="AV18" s="27">
        <f t="shared" ca="1" si="23"/>
        <v>45526</v>
      </c>
      <c r="AW18" s="137">
        <f t="shared" si="19"/>
        <v>0</v>
      </c>
      <c r="BB18" s="152">
        <f t="shared" si="24"/>
        <v>0</v>
      </c>
      <c r="BC18" s="147">
        <f t="shared" si="20"/>
        <v>0</v>
      </c>
    </row>
    <row r="19" spans="1:55" ht="19.5" thickTop="1" x14ac:dyDescent="0.25">
      <c r="D19" s="17"/>
      <c r="E19" s="202"/>
      <c r="F19" s="97">
        <f>L12</f>
        <v>0</v>
      </c>
      <c r="G19" s="97">
        <f>M12</f>
        <v>4</v>
      </c>
      <c r="H19" s="134"/>
      <c r="I19" s="123">
        <f t="shared" si="21"/>
        <v>45614</v>
      </c>
      <c r="J19" s="124"/>
      <c r="K19" s="125"/>
      <c r="L19" s="126"/>
      <c r="M19" s="127"/>
      <c r="N19" s="128">
        <f>IF(X19="AREFE",F19,F19+G19)</f>
        <v>4</v>
      </c>
      <c r="O19" s="113">
        <f>IF(U19&lt;=$I$6,S19,"")</f>
        <v>4</v>
      </c>
      <c r="P19" s="113" t="str">
        <f t="shared" si="13"/>
        <v/>
      </c>
      <c r="Q19" s="148">
        <f t="shared" si="22"/>
        <v>0</v>
      </c>
      <c r="R19" s="114">
        <f>IF(U19&lt;=$I$6,U19,"")</f>
        <v>0</v>
      </c>
      <c r="S19" s="107">
        <f>N19*T19</f>
        <v>4</v>
      </c>
      <c r="T19" s="44">
        <f>IF(X19="AREFE",1,(IF(I19&lt;$I$7,0,(IFERROR((VLOOKUP(I19,AC:AE,3,0)),1)))))</f>
        <v>1</v>
      </c>
      <c r="U19" s="7">
        <f t="shared" ref="U19:U78" si="30">IF(U18=0,0,IF(U18&gt;=$I$6,0,IF((U18+S19)&gt;=$I$6,$I$6,(U18+S19))))</f>
        <v>0</v>
      </c>
      <c r="V19" s="12">
        <f>I19</f>
        <v>45614</v>
      </c>
      <c r="W19" s="14" t="str">
        <f t="shared" si="16"/>
        <v>Pzt</v>
      </c>
      <c r="X19" s="4" t="str">
        <f t="shared" si="6"/>
        <v/>
      </c>
      <c r="Y19" s="46" t="str">
        <f>IFERROR((VLOOKUP(I19,AC:AC,1,0)),"")</f>
        <v/>
      </c>
      <c r="Z19" s="142" t="str">
        <f t="shared" si="18"/>
        <v/>
      </c>
      <c r="AA19" s="19">
        <v>19</v>
      </c>
      <c r="AB19" s="52">
        <v>5</v>
      </c>
      <c r="AC19" s="56">
        <f>IFERROR(((AA19&amp;"."&amp;AB19&amp;"."&amp;$AC$10)*1),"")</f>
        <v>45431</v>
      </c>
      <c r="AD19" s="57"/>
      <c r="AE19" s="57"/>
      <c r="AF19" s="286" t="s">
        <v>7</v>
      </c>
      <c r="AO19" s="29">
        <v>2028</v>
      </c>
      <c r="AP19" s="29">
        <v>27</v>
      </c>
      <c r="AQ19" s="29">
        <v>2</v>
      </c>
      <c r="AR19" s="29">
        <v>5</v>
      </c>
      <c r="AS19" s="29">
        <v>5</v>
      </c>
      <c r="AU19" s="101">
        <f>S19+(SUM($S$12:S18))</f>
        <v>4</v>
      </c>
      <c r="AV19" s="27">
        <f t="shared" ca="1" si="23"/>
        <v>45527</v>
      </c>
      <c r="AW19" s="137">
        <f t="shared" si="19"/>
        <v>0</v>
      </c>
      <c r="BB19" s="152">
        <f t="shared" si="24"/>
        <v>0</v>
      </c>
      <c r="BC19" s="147">
        <f t="shared" si="20"/>
        <v>0</v>
      </c>
    </row>
    <row r="20" spans="1:55" x14ac:dyDescent="0.25">
      <c r="D20" s="17"/>
      <c r="E20" s="17"/>
      <c r="F20" s="97">
        <f t="shared" ref="F20:G20" si="31">L13</f>
        <v>0</v>
      </c>
      <c r="G20" s="97">
        <f t="shared" si="31"/>
        <v>4</v>
      </c>
      <c r="H20" s="135"/>
      <c r="I20" s="117">
        <f t="shared" si="21"/>
        <v>45615</v>
      </c>
      <c r="J20" s="88"/>
      <c r="K20" s="89"/>
      <c r="L20" s="90"/>
      <c r="M20" s="86"/>
      <c r="N20" s="87">
        <f t="shared" ref="N20:N83" si="32">IF(X20="AREFE",F20,F20+G20)</f>
        <v>4</v>
      </c>
      <c r="O20" s="85">
        <f t="shared" si="3"/>
        <v>4</v>
      </c>
      <c r="P20" s="85" t="str">
        <f t="shared" si="13"/>
        <v/>
      </c>
      <c r="Q20" s="149">
        <f t="shared" si="22"/>
        <v>0</v>
      </c>
      <c r="R20" s="116">
        <f t="shared" si="14"/>
        <v>0</v>
      </c>
      <c r="S20" s="107">
        <f t="shared" si="29"/>
        <v>4</v>
      </c>
      <c r="T20" s="44">
        <f t="shared" si="15"/>
        <v>1</v>
      </c>
      <c r="U20" s="7">
        <f t="shared" si="30"/>
        <v>0</v>
      </c>
      <c r="V20" s="13">
        <f t="shared" si="5"/>
        <v>45615</v>
      </c>
      <c r="W20" s="14" t="str">
        <f t="shared" si="16"/>
        <v>Sal</v>
      </c>
      <c r="X20" s="4" t="str">
        <f t="shared" si="6"/>
        <v/>
      </c>
      <c r="Y20" s="46" t="str">
        <f t="shared" si="17"/>
        <v/>
      </c>
      <c r="Z20" s="142" t="str">
        <f t="shared" si="18"/>
        <v/>
      </c>
      <c r="AA20" s="31">
        <f>VLOOKUP($AC$10,$AO$12:$AS$21,4,0)</f>
        <v>16</v>
      </c>
      <c r="AB20" s="51">
        <f>VLOOKUP($AC$10,$AO$12:$AS$21,5,0)</f>
        <v>6</v>
      </c>
      <c r="AC20" s="58">
        <f>IFERROR((IFERROR(((AA20&amp;"."&amp;AB20&amp;"."&amp;$AC$10)*1),"")-1),"")</f>
        <v>45458</v>
      </c>
      <c r="AD20" s="57"/>
      <c r="AE20" s="59">
        <v>0.5</v>
      </c>
      <c r="AF20" s="284" t="s">
        <v>39</v>
      </c>
      <c r="AH20" s="27"/>
      <c r="AO20" s="29">
        <v>2029</v>
      </c>
      <c r="AP20" s="29">
        <v>15</v>
      </c>
      <c r="AQ20" s="29">
        <v>2</v>
      </c>
      <c r="AR20" s="29">
        <v>24</v>
      </c>
      <c r="AS20" s="29">
        <v>4</v>
      </c>
      <c r="AU20" s="101">
        <f>S20+(SUM($S$12:S19))</f>
        <v>8</v>
      </c>
      <c r="AV20" s="27">
        <f t="shared" ca="1" si="23"/>
        <v>45528</v>
      </c>
      <c r="AW20" s="137">
        <f t="shared" si="19"/>
        <v>0</v>
      </c>
      <c r="BB20" s="152">
        <f t="shared" si="24"/>
        <v>0</v>
      </c>
      <c r="BC20" s="147">
        <f t="shared" si="20"/>
        <v>0</v>
      </c>
    </row>
    <row r="21" spans="1:55" x14ac:dyDescent="0.25">
      <c r="D21" s="17"/>
      <c r="E21" s="17"/>
      <c r="F21" s="97">
        <f t="shared" ref="F21:G21" si="33">L14</f>
        <v>0</v>
      </c>
      <c r="G21" s="97">
        <f t="shared" si="33"/>
        <v>4</v>
      </c>
      <c r="H21" s="135"/>
      <c r="I21" s="117">
        <f t="shared" si="21"/>
        <v>45616</v>
      </c>
      <c r="J21" s="88"/>
      <c r="K21" s="89"/>
      <c r="L21" s="90"/>
      <c r="M21" s="86"/>
      <c r="N21" s="87">
        <f t="shared" si="32"/>
        <v>4</v>
      </c>
      <c r="O21" s="85">
        <f t="shared" si="3"/>
        <v>4</v>
      </c>
      <c r="P21" s="85" t="str">
        <f t="shared" si="13"/>
        <v/>
      </c>
      <c r="Q21" s="149">
        <f t="shared" si="22"/>
        <v>0</v>
      </c>
      <c r="R21" s="116">
        <f t="shared" si="14"/>
        <v>0</v>
      </c>
      <c r="S21" s="107">
        <f t="shared" si="29"/>
        <v>4</v>
      </c>
      <c r="T21" s="44">
        <f t="shared" si="15"/>
        <v>1</v>
      </c>
      <c r="U21" s="7">
        <f t="shared" si="30"/>
        <v>0</v>
      </c>
      <c r="V21" s="13">
        <f t="shared" si="5"/>
        <v>45616</v>
      </c>
      <c r="W21" s="14" t="str">
        <f t="shared" si="16"/>
        <v>Çar</v>
      </c>
      <c r="X21" s="4" t="str">
        <f t="shared" si="6"/>
        <v/>
      </c>
      <c r="Y21" s="46" t="str">
        <f t="shared" si="17"/>
        <v/>
      </c>
      <c r="Z21" s="142" t="str">
        <f t="shared" si="18"/>
        <v/>
      </c>
      <c r="AA21" s="31">
        <f>AA20+1</f>
        <v>17</v>
      </c>
      <c r="AB21" s="51" t="str">
        <f>TEXT(AC21,"A")</f>
        <v>6</v>
      </c>
      <c r="AC21" s="60">
        <f>IFERROR((AC20+1),"")</f>
        <v>45459</v>
      </c>
      <c r="AD21" s="57"/>
      <c r="AE21" s="59"/>
      <c r="AF21" s="285" t="s">
        <v>8</v>
      </c>
      <c r="AH21" s="27"/>
      <c r="AO21" s="29">
        <v>2030</v>
      </c>
      <c r="AP21" s="29">
        <v>5</v>
      </c>
      <c r="AQ21" s="29">
        <v>2</v>
      </c>
      <c r="AR21" s="29">
        <v>14</v>
      </c>
      <c r="AS21" s="29">
        <v>4</v>
      </c>
      <c r="AU21" s="101">
        <f>S21+(SUM($S$12:S20))</f>
        <v>12</v>
      </c>
      <c r="AV21" s="27">
        <f t="shared" ca="1" si="23"/>
        <v>45529</v>
      </c>
      <c r="AW21" s="137">
        <f t="shared" si="19"/>
        <v>0</v>
      </c>
      <c r="BB21" s="152">
        <f t="shared" si="24"/>
        <v>0</v>
      </c>
      <c r="BC21" s="147">
        <f t="shared" si="20"/>
        <v>0</v>
      </c>
    </row>
    <row r="22" spans="1:55" x14ac:dyDescent="0.25">
      <c r="D22" s="17"/>
      <c r="E22" s="17"/>
      <c r="F22" s="97">
        <f t="shared" ref="F22:G22" si="34">L15</f>
        <v>0</v>
      </c>
      <c r="G22" s="97">
        <f t="shared" si="34"/>
        <v>4</v>
      </c>
      <c r="H22" s="135"/>
      <c r="I22" s="117">
        <f t="shared" si="21"/>
        <v>45617</v>
      </c>
      <c r="J22" s="88"/>
      <c r="K22" s="89"/>
      <c r="L22" s="90"/>
      <c r="M22" s="86"/>
      <c r="N22" s="87">
        <f t="shared" si="32"/>
        <v>4</v>
      </c>
      <c r="O22" s="85">
        <f t="shared" si="3"/>
        <v>4</v>
      </c>
      <c r="P22" s="85" t="str">
        <f t="shared" si="13"/>
        <v/>
      </c>
      <c r="Q22" s="149">
        <f t="shared" si="22"/>
        <v>0</v>
      </c>
      <c r="R22" s="116">
        <f t="shared" si="14"/>
        <v>0</v>
      </c>
      <c r="S22" s="107">
        <f t="shared" si="29"/>
        <v>4</v>
      </c>
      <c r="T22" s="44">
        <f t="shared" si="15"/>
        <v>1</v>
      </c>
      <c r="U22" s="7">
        <f t="shared" si="30"/>
        <v>0</v>
      </c>
      <c r="V22" s="13">
        <f t="shared" si="5"/>
        <v>45617</v>
      </c>
      <c r="W22" s="14" t="str">
        <f t="shared" si="16"/>
        <v>Per</v>
      </c>
      <c r="X22" s="4" t="str">
        <f t="shared" si="6"/>
        <v/>
      </c>
      <c r="Y22" s="46" t="str">
        <f t="shared" si="17"/>
        <v/>
      </c>
      <c r="Z22" s="142" t="str">
        <f t="shared" si="18"/>
        <v/>
      </c>
      <c r="AA22" s="31">
        <f>AA21+1</f>
        <v>18</v>
      </c>
      <c r="AB22" s="51" t="str">
        <f t="shared" ref="AB22:AB24" si="35">TEXT(AC22,"A")</f>
        <v>6</v>
      </c>
      <c r="AC22" s="60">
        <f>IFERROR((AC21+1),"")</f>
        <v>45460</v>
      </c>
      <c r="AD22" s="57"/>
      <c r="AE22" s="59"/>
      <c r="AF22" s="285" t="s">
        <v>9</v>
      </c>
      <c r="AO22" s="78"/>
      <c r="AP22" s="37"/>
      <c r="AQ22" s="37"/>
      <c r="AR22" s="37"/>
      <c r="AS22" s="37"/>
      <c r="AU22" s="101">
        <f>S22+(SUM($S$12:S21))</f>
        <v>16</v>
      </c>
      <c r="AV22" s="27">
        <f t="shared" ca="1" si="23"/>
        <v>45530</v>
      </c>
      <c r="AW22" s="137">
        <f t="shared" si="19"/>
        <v>0</v>
      </c>
      <c r="BB22" s="152">
        <f t="shared" si="24"/>
        <v>0</v>
      </c>
      <c r="BC22" s="147">
        <f t="shared" si="20"/>
        <v>0</v>
      </c>
    </row>
    <row r="23" spans="1:55" x14ac:dyDescent="0.25">
      <c r="D23" s="17"/>
      <c r="E23" s="17"/>
      <c r="F23" s="97">
        <f t="shared" ref="F23:G23" si="36">L16</f>
        <v>0</v>
      </c>
      <c r="G23" s="97">
        <f t="shared" si="36"/>
        <v>4</v>
      </c>
      <c r="H23" s="135"/>
      <c r="I23" s="117">
        <f t="shared" si="21"/>
        <v>45618</v>
      </c>
      <c r="J23" s="88"/>
      <c r="K23" s="89"/>
      <c r="L23" s="90"/>
      <c r="M23" s="86"/>
      <c r="N23" s="87">
        <f t="shared" si="32"/>
        <v>4</v>
      </c>
      <c r="O23" s="85">
        <f t="shared" si="3"/>
        <v>4</v>
      </c>
      <c r="P23" s="85" t="str">
        <f t="shared" si="13"/>
        <v/>
      </c>
      <c r="Q23" s="149">
        <f t="shared" si="22"/>
        <v>0</v>
      </c>
      <c r="R23" s="116">
        <f t="shared" si="14"/>
        <v>0</v>
      </c>
      <c r="S23" s="107">
        <f t="shared" si="29"/>
        <v>4</v>
      </c>
      <c r="T23" s="44">
        <f t="shared" si="15"/>
        <v>1</v>
      </c>
      <c r="U23" s="7">
        <f t="shared" si="30"/>
        <v>0</v>
      </c>
      <c r="V23" s="13">
        <f t="shared" si="5"/>
        <v>45618</v>
      </c>
      <c r="W23" s="14" t="str">
        <f t="shared" si="16"/>
        <v>Cum</v>
      </c>
      <c r="X23" s="4" t="str">
        <f t="shared" si="6"/>
        <v/>
      </c>
      <c r="Y23" s="46" t="str">
        <f t="shared" si="17"/>
        <v/>
      </c>
      <c r="Z23" s="142" t="str">
        <f t="shared" si="18"/>
        <v/>
      </c>
      <c r="AA23" s="31">
        <f>AA22+1</f>
        <v>19</v>
      </c>
      <c r="AB23" s="51" t="str">
        <f t="shared" si="35"/>
        <v>6</v>
      </c>
      <c r="AC23" s="60">
        <f t="shared" ref="AC23:AC24" si="37">IFERROR((AC22+1),"")</f>
        <v>45461</v>
      </c>
      <c r="AD23" s="57"/>
      <c r="AE23" s="59"/>
      <c r="AF23" s="285" t="s">
        <v>10</v>
      </c>
      <c r="AO23" s="78"/>
      <c r="AP23" s="37"/>
      <c r="AQ23" s="37"/>
      <c r="AR23" s="37"/>
      <c r="AS23" s="37"/>
      <c r="AU23" s="101">
        <f>S23+(SUM($S$12:S22))</f>
        <v>20</v>
      </c>
      <c r="AV23" s="27">
        <f t="shared" ca="1" si="23"/>
        <v>45531</v>
      </c>
      <c r="AW23" s="137">
        <f t="shared" si="19"/>
        <v>0</v>
      </c>
      <c r="BB23" s="152">
        <f t="shared" si="24"/>
        <v>0</v>
      </c>
      <c r="BC23" s="147">
        <f t="shared" si="20"/>
        <v>0</v>
      </c>
    </row>
    <row r="24" spans="1:55" x14ac:dyDescent="0.25">
      <c r="D24" s="17"/>
      <c r="E24" s="17"/>
      <c r="F24" s="97">
        <f t="shared" ref="F24:G24" si="38">L17</f>
        <v>0</v>
      </c>
      <c r="G24" s="97">
        <f t="shared" si="38"/>
        <v>0</v>
      </c>
      <c r="H24" s="135"/>
      <c r="I24" s="117">
        <f t="shared" si="21"/>
        <v>45619</v>
      </c>
      <c r="J24" s="88"/>
      <c r="K24" s="89"/>
      <c r="L24" s="90"/>
      <c r="M24" s="86"/>
      <c r="N24" s="87">
        <f t="shared" si="32"/>
        <v>0</v>
      </c>
      <c r="O24" s="85">
        <f t="shared" si="3"/>
        <v>0</v>
      </c>
      <c r="P24" s="85" t="str">
        <f t="shared" si="13"/>
        <v/>
      </c>
      <c r="Q24" s="149">
        <f t="shared" si="22"/>
        <v>0</v>
      </c>
      <c r="R24" s="116">
        <f t="shared" si="14"/>
        <v>0</v>
      </c>
      <c r="S24" s="107">
        <f t="shared" si="29"/>
        <v>0</v>
      </c>
      <c r="T24" s="44">
        <f t="shared" si="15"/>
        <v>1</v>
      </c>
      <c r="U24" s="7">
        <f t="shared" si="30"/>
        <v>0</v>
      </c>
      <c r="V24" s="13">
        <f t="shared" si="5"/>
        <v>45619</v>
      </c>
      <c r="W24" s="14" t="str">
        <f t="shared" si="16"/>
        <v>Cmt</v>
      </c>
      <c r="X24" s="4" t="str">
        <f t="shared" si="6"/>
        <v/>
      </c>
      <c r="Y24" s="46" t="str">
        <f t="shared" si="17"/>
        <v/>
      </c>
      <c r="Z24" s="142" t="str">
        <f t="shared" si="18"/>
        <v/>
      </c>
      <c r="AA24" s="31">
        <f>AA23+1</f>
        <v>20</v>
      </c>
      <c r="AB24" s="51" t="str">
        <f t="shared" si="35"/>
        <v>6</v>
      </c>
      <c r="AC24" s="60">
        <f t="shared" si="37"/>
        <v>45462</v>
      </c>
      <c r="AD24" s="57"/>
      <c r="AE24" s="59"/>
      <c r="AF24" s="285" t="s">
        <v>11</v>
      </c>
      <c r="AO24" s="78"/>
      <c r="AP24" s="37"/>
      <c r="AQ24" s="37"/>
      <c r="AR24" s="37"/>
      <c r="AS24" s="37"/>
      <c r="AU24" s="101">
        <f>S24+(SUM($S$12:S23))</f>
        <v>20</v>
      </c>
      <c r="AV24" s="27">
        <f t="shared" ca="1" si="23"/>
        <v>45532</v>
      </c>
      <c r="AW24" s="137">
        <f t="shared" si="19"/>
        <v>0</v>
      </c>
      <c r="BB24" s="152">
        <f t="shared" si="24"/>
        <v>0</v>
      </c>
      <c r="BC24" s="147">
        <f t="shared" si="20"/>
        <v>0</v>
      </c>
    </row>
    <row r="25" spans="1:55" x14ac:dyDescent="0.25">
      <c r="D25" s="17"/>
      <c r="E25" s="17"/>
      <c r="F25" s="97">
        <f>L18</f>
        <v>0</v>
      </c>
      <c r="G25" s="97">
        <f>M18</f>
        <v>0</v>
      </c>
      <c r="H25" s="135"/>
      <c r="I25" s="117">
        <f>IF($I$7="","",(IF($I$7="",0,(I24+1))))</f>
        <v>45620</v>
      </c>
      <c r="J25" s="88"/>
      <c r="K25" s="89"/>
      <c r="L25" s="90"/>
      <c r="M25" s="86"/>
      <c r="N25" s="87">
        <f t="shared" si="32"/>
        <v>0</v>
      </c>
      <c r="O25" s="85">
        <f t="shared" si="3"/>
        <v>0</v>
      </c>
      <c r="P25" s="85" t="str">
        <f t="shared" si="13"/>
        <v/>
      </c>
      <c r="Q25" s="149">
        <f t="shared" si="22"/>
        <v>0</v>
      </c>
      <c r="R25" s="116">
        <f t="shared" si="14"/>
        <v>0</v>
      </c>
      <c r="S25" s="107">
        <f t="shared" si="29"/>
        <v>0</v>
      </c>
      <c r="T25" s="44">
        <f t="shared" si="15"/>
        <v>1</v>
      </c>
      <c r="U25" s="7">
        <f t="shared" si="30"/>
        <v>0</v>
      </c>
      <c r="V25" s="13">
        <f t="shared" si="5"/>
        <v>45620</v>
      </c>
      <c r="W25" s="14" t="str">
        <f t="shared" si="16"/>
        <v>Paz</v>
      </c>
      <c r="X25" s="4" t="str">
        <f t="shared" si="6"/>
        <v/>
      </c>
      <c r="Y25" s="46" t="str">
        <f t="shared" si="17"/>
        <v/>
      </c>
      <c r="Z25" s="142" t="str">
        <f t="shared" si="18"/>
        <v/>
      </c>
      <c r="AA25" s="19">
        <v>15</v>
      </c>
      <c r="AB25" s="52">
        <v>7</v>
      </c>
      <c r="AC25" s="56">
        <f>IFERROR(((AA25&amp;"."&amp;AB25&amp;"."&amp;$AC$10)*1),"")</f>
        <v>45488</v>
      </c>
      <c r="AD25" s="57"/>
      <c r="AE25" s="57"/>
      <c r="AF25" s="286" t="s">
        <v>12</v>
      </c>
      <c r="AO25" s="78"/>
      <c r="AP25" s="37"/>
      <c r="AQ25" s="37"/>
      <c r="AR25" s="37"/>
      <c r="AS25" s="37"/>
      <c r="AU25" s="101">
        <f>S25+(SUM($S$12:S24))</f>
        <v>20</v>
      </c>
      <c r="AV25" s="27">
        <f t="shared" ca="1" si="23"/>
        <v>45533</v>
      </c>
      <c r="AW25" s="137">
        <f t="shared" si="19"/>
        <v>0</v>
      </c>
      <c r="BB25" s="152">
        <f t="shared" si="24"/>
        <v>0</v>
      </c>
      <c r="BC25" s="147">
        <f t="shared" si="20"/>
        <v>0</v>
      </c>
    </row>
    <row r="26" spans="1:55" x14ac:dyDescent="0.25">
      <c r="D26" s="17"/>
      <c r="E26" s="17"/>
      <c r="F26" s="17">
        <f>F19</f>
        <v>0</v>
      </c>
      <c r="G26" s="17">
        <f>G19</f>
        <v>4</v>
      </c>
      <c r="H26" s="135"/>
      <c r="I26" s="117">
        <f t="shared" si="21"/>
        <v>45621</v>
      </c>
      <c r="J26" s="88"/>
      <c r="K26" s="89"/>
      <c r="L26" s="90"/>
      <c r="M26" s="86"/>
      <c r="N26" s="87">
        <f t="shared" si="32"/>
        <v>4</v>
      </c>
      <c r="O26" s="85">
        <f t="shared" si="3"/>
        <v>4</v>
      </c>
      <c r="P26" s="85" t="str">
        <f t="shared" si="13"/>
        <v/>
      </c>
      <c r="Q26" s="149">
        <f t="shared" si="22"/>
        <v>0</v>
      </c>
      <c r="R26" s="116">
        <f t="shared" si="14"/>
        <v>0</v>
      </c>
      <c r="S26" s="107">
        <f t="shared" si="29"/>
        <v>4</v>
      </c>
      <c r="T26" s="44">
        <f t="shared" si="15"/>
        <v>1</v>
      </c>
      <c r="U26" s="7">
        <f t="shared" si="30"/>
        <v>0</v>
      </c>
      <c r="V26" s="13">
        <f t="shared" si="5"/>
        <v>45621</v>
      </c>
      <c r="W26" s="14" t="str">
        <f t="shared" si="16"/>
        <v>Pzt</v>
      </c>
      <c r="X26" s="4" t="str">
        <f t="shared" si="6"/>
        <v/>
      </c>
      <c r="Y26" s="46" t="str">
        <f t="shared" si="17"/>
        <v/>
      </c>
      <c r="Z26" s="142" t="str">
        <f t="shared" si="18"/>
        <v/>
      </c>
      <c r="AA26" s="19">
        <v>30</v>
      </c>
      <c r="AB26" s="52">
        <v>8</v>
      </c>
      <c r="AC26" s="56">
        <f>IFERROR(((AA26&amp;"."&amp;AB26&amp;"."&amp;$AC$10)*1),"")</f>
        <v>45534</v>
      </c>
      <c r="AD26" s="57"/>
      <c r="AE26" s="57"/>
      <c r="AF26" s="286" t="s">
        <v>13</v>
      </c>
      <c r="AO26" s="78"/>
      <c r="AP26" s="37"/>
      <c r="AQ26" s="37"/>
      <c r="AR26" s="37"/>
      <c r="AS26" s="37"/>
      <c r="AU26" s="101">
        <f>S26+(SUM($S$12:S25))</f>
        <v>24</v>
      </c>
      <c r="AV26" s="27">
        <f t="shared" ca="1" si="23"/>
        <v>45534</v>
      </c>
      <c r="AW26" s="137">
        <f t="shared" si="19"/>
        <v>0</v>
      </c>
      <c r="BB26" s="152">
        <f t="shared" si="24"/>
        <v>0</v>
      </c>
      <c r="BC26" s="147">
        <f t="shared" si="20"/>
        <v>0</v>
      </c>
    </row>
    <row r="27" spans="1:55" x14ac:dyDescent="0.25">
      <c r="D27" s="17"/>
      <c r="E27" s="17"/>
      <c r="F27" s="17">
        <f t="shared" ref="F27:G27" si="39">F20</f>
        <v>0</v>
      </c>
      <c r="G27" s="17">
        <f t="shared" si="39"/>
        <v>4</v>
      </c>
      <c r="H27" s="135"/>
      <c r="I27" s="117">
        <f t="shared" si="21"/>
        <v>45622</v>
      </c>
      <c r="J27" s="88"/>
      <c r="K27" s="89"/>
      <c r="L27" s="90"/>
      <c r="M27" s="86"/>
      <c r="N27" s="87">
        <f t="shared" si="32"/>
        <v>4</v>
      </c>
      <c r="O27" s="85">
        <f t="shared" si="3"/>
        <v>4</v>
      </c>
      <c r="P27" s="85" t="str">
        <f t="shared" si="13"/>
        <v/>
      </c>
      <c r="Q27" s="149">
        <f t="shared" si="22"/>
        <v>0</v>
      </c>
      <c r="R27" s="116">
        <f t="shared" si="14"/>
        <v>0</v>
      </c>
      <c r="S27" s="107">
        <f t="shared" si="29"/>
        <v>4</v>
      </c>
      <c r="T27" s="44">
        <f t="shared" si="15"/>
        <v>1</v>
      </c>
      <c r="U27" s="7">
        <f t="shared" si="30"/>
        <v>0</v>
      </c>
      <c r="V27" s="13">
        <f t="shared" si="5"/>
        <v>45622</v>
      </c>
      <c r="W27" s="14" t="str">
        <f t="shared" si="16"/>
        <v>Sal</v>
      </c>
      <c r="X27" s="4" t="str">
        <f t="shared" si="6"/>
        <v/>
      </c>
      <c r="Y27" s="46" t="str">
        <f t="shared" si="17"/>
        <v/>
      </c>
      <c r="Z27" s="142" t="str">
        <f t="shared" si="18"/>
        <v/>
      </c>
      <c r="AA27" s="19">
        <v>28</v>
      </c>
      <c r="AB27" s="52">
        <v>10</v>
      </c>
      <c r="AC27" s="56">
        <f>IFERROR(((AA27&amp;"."&amp;AB27&amp;"."&amp;$AC$10)*1),"")</f>
        <v>45593</v>
      </c>
      <c r="AD27" s="57"/>
      <c r="AE27" s="57">
        <v>0.5</v>
      </c>
      <c r="AF27" s="286" t="s">
        <v>15</v>
      </c>
      <c r="AO27" s="78"/>
      <c r="AP27" s="37"/>
      <c r="AQ27" s="37"/>
      <c r="AR27" s="37"/>
      <c r="AS27" s="37"/>
      <c r="AU27" s="101">
        <f>S27+(SUM($S$12:S26))</f>
        <v>28</v>
      </c>
      <c r="AV27" s="27">
        <f t="shared" ca="1" si="23"/>
        <v>45535</v>
      </c>
      <c r="AW27" s="137">
        <f t="shared" si="19"/>
        <v>0</v>
      </c>
      <c r="BB27" s="152">
        <f t="shared" si="24"/>
        <v>0</v>
      </c>
      <c r="BC27" s="147">
        <f t="shared" si="20"/>
        <v>0</v>
      </c>
    </row>
    <row r="28" spans="1:55" ht="19.5" thickBot="1" x14ac:dyDescent="0.3">
      <c r="D28" s="17"/>
      <c r="E28" s="17"/>
      <c r="F28" s="17">
        <f t="shared" ref="F28:G28" si="40">F21</f>
        <v>0</v>
      </c>
      <c r="G28" s="17">
        <f t="shared" si="40"/>
        <v>4</v>
      </c>
      <c r="H28" s="135"/>
      <c r="I28" s="117">
        <f t="shared" si="21"/>
        <v>45623</v>
      </c>
      <c r="J28" s="88"/>
      <c r="K28" s="89"/>
      <c r="L28" s="90"/>
      <c r="M28" s="86"/>
      <c r="N28" s="87">
        <f t="shared" si="32"/>
        <v>4</v>
      </c>
      <c r="O28" s="85">
        <f t="shared" si="3"/>
        <v>4</v>
      </c>
      <c r="P28" s="85" t="str">
        <f t="shared" si="13"/>
        <v/>
      </c>
      <c r="Q28" s="149">
        <f t="shared" si="22"/>
        <v>0</v>
      </c>
      <c r="R28" s="116">
        <f t="shared" si="14"/>
        <v>0</v>
      </c>
      <c r="S28" s="107">
        <f t="shared" si="29"/>
        <v>4</v>
      </c>
      <c r="T28" s="44">
        <f t="shared" si="15"/>
        <v>1</v>
      </c>
      <c r="U28" s="7">
        <f t="shared" si="30"/>
        <v>0</v>
      </c>
      <c r="V28" s="13">
        <f t="shared" si="5"/>
        <v>45623</v>
      </c>
      <c r="W28" s="14" t="str">
        <f t="shared" si="16"/>
        <v>Çar</v>
      </c>
      <c r="X28" s="4" t="str">
        <f t="shared" si="6"/>
        <v/>
      </c>
      <c r="Y28" s="46" t="str">
        <f t="shared" si="17"/>
        <v/>
      </c>
      <c r="Z28" s="142" t="str">
        <f t="shared" si="18"/>
        <v/>
      </c>
      <c r="AA28" s="34">
        <v>29</v>
      </c>
      <c r="AB28" s="53">
        <v>10</v>
      </c>
      <c r="AC28" s="61">
        <f>IFERROR(((AA28&amp;"."&amp;AB28&amp;"."&amp;$AC$10)*1),"")</f>
        <v>45594</v>
      </c>
      <c r="AD28" s="62"/>
      <c r="AE28" s="62"/>
      <c r="AF28" s="287" t="s">
        <v>14</v>
      </c>
      <c r="AO28" s="78"/>
      <c r="AP28" s="37"/>
      <c r="AQ28" s="37"/>
      <c r="AR28" s="37"/>
      <c r="AS28" s="37"/>
      <c r="AU28" s="101">
        <f>S28+(SUM($S$12:S27))</f>
        <v>32</v>
      </c>
      <c r="AV28" s="27">
        <f t="shared" ca="1" si="23"/>
        <v>45536</v>
      </c>
      <c r="AW28" s="137">
        <f t="shared" si="19"/>
        <v>0</v>
      </c>
      <c r="BB28" s="152">
        <f t="shared" si="24"/>
        <v>0</v>
      </c>
      <c r="BC28" s="147">
        <f t="shared" si="20"/>
        <v>0</v>
      </c>
    </row>
    <row r="29" spans="1:55" x14ac:dyDescent="0.25">
      <c r="D29" s="17"/>
      <c r="E29" s="17"/>
      <c r="F29" s="17">
        <f t="shared" ref="F29:G29" si="41">F22</f>
        <v>0</v>
      </c>
      <c r="G29" s="17">
        <f t="shared" si="41"/>
        <v>4</v>
      </c>
      <c r="H29" s="135"/>
      <c r="I29" s="117">
        <f t="shared" si="21"/>
        <v>45624</v>
      </c>
      <c r="J29" s="88"/>
      <c r="K29" s="89"/>
      <c r="L29" s="90"/>
      <c r="M29" s="86"/>
      <c r="N29" s="87">
        <f t="shared" si="32"/>
        <v>4</v>
      </c>
      <c r="O29" s="85">
        <f t="shared" si="3"/>
        <v>4</v>
      </c>
      <c r="P29" s="85" t="str">
        <f t="shared" si="13"/>
        <v/>
      </c>
      <c r="Q29" s="149">
        <f t="shared" si="22"/>
        <v>0</v>
      </c>
      <c r="R29" s="116">
        <f t="shared" si="14"/>
        <v>0</v>
      </c>
      <c r="S29" s="107">
        <f t="shared" si="29"/>
        <v>4</v>
      </c>
      <c r="T29" s="44">
        <f t="shared" si="15"/>
        <v>1</v>
      </c>
      <c r="U29" s="7">
        <f t="shared" si="30"/>
        <v>0</v>
      </c>
      <c r="V29" s="13">
        <f t="shared" si="5"/>
        <v>45624</v>
      </c>
      <c r="W29" s="14" t="str">
        <f t="shared" si="16"/>
        <v>Per</v>
      </c>
      <c r="X29" s="4" t="str">
        <f t="shared" si="6"/>
        <v/>
      </c>
      <c r="Y29" s="46" t="str">
        <f t="shared" si="17"/>
        <v/>
      </c>
      <c r="Z29" s="142" t="str">
        <f t="shared" si="18"/>
        <v/>
      </c>
      <c r="AA29" s="25"/>
      <c r="AB29" s="25"/>
      <c r="AC29" s="36" t="str">
        <f>IFERROR(((AA29&amp;"."&amp;AB29&amp;"."&amp;$AC$10)*1),"")</f>
        <v/>
      </c>
      <c r="AD29" s="39"/>
      <c r="AE29" s="39"/>
      <c r="AF29" s="288"/>
      <c r="AG29" s="37"/>
      <c r="AH29" s="37"/>
      <c r="AU29" s="101">
        <f>S29+(SUM($S$12:S28))</f>
        <v>36</v>
      </c>
      <c r="AV29" s="27">
        <f t="shared" ca="1" si="23"/>
        <v>45537</v>
      </c>
      <c r="AW29" s="137">
        <f t="shared" si="19"/>
        <v>0</v>
      </c>
      <c r="BB29" s="152">
        <f t="shared" si="24"/>
        <v>0</v>
      </c>
      <c r="BC29" s="147">
        <f t="shared" si="20"/>
        <v>0</v>
      </c>
    </row>
    <row r="30" spans="1:55" ht="19.5" thickBot="1" x14ac:dyDescent="0.3">
      <c r="D30" s="17"/>
      <c r="E30" s="17"/>
      <c r="F30" s="17">
        <f t="shared" ref="F30:G30" si="42">F23</f>
        <v>0</v>
      </c>
      <c r="G30" s="17">
        <f t="shared" si="42"/>
        <v>4</v>
      </c>
      <c r="H30" s="135"/>
      <c r="I30" s="117">
        <f t="shared" si="21"/>
        <v>45625</v>
      </c>
      <c r="J30" s="88"/>
      <c r="K30" s="89"/>
      <c r="L30" s="90"/>
      <c r="M30" s="86"/>
      <c r="N30" s="87">
        <f t="shared" si="32"/>
        <v>4</v>
      </c>
      <c r="O30" s="85">
        <f t="shared" si="3"/>
        <v>4</v>
      </c>
      <c r="P30" s="85" t="str">
        <f t="shared" si="13"/>
        <v/>
      </c>
      <c r="Q30" s="149">
        <f t="shared" si="22"/>
        <v>0</v>
      </c>
      <c r="R30" s="116">
        <f t="shared" si="14"/>
        <v>0</v>
      </c>
      <c r="S30" s="107">
        <f t="shared" si="29"/>
        <v>4</v>
      </c>
      <c r="T30" s="44">
        <f t="shared" si="15"/>
        <v>1</v>
      </c>
      <c r="U30" s="7">
        <f t="shared" si="30"/>
        <v>0</v>
      </c>
      <c r="V30" s="13">
        <f t="shared" si="5"/>
        <v>45625</v>
      </c>
      <c r="W30" s="14" t="str">
        <f t="shared" si="16"/>
        <v>Cum</v>
      </c>
      <c r="X30" s="4" t="str">
        <f t="shared" si="6"/>
        <v/>
      </c>
      <c r="Y30" s="46" t="str">
        <f t="shared" si="17"/>
        <v/>
      </c>
      <c r="Z30" s="142" t="str">
        <f t="shared" si="18"/>
        <v/>
      </c>
      <c r="AA30" s="38"/>
      <c r="AB30" s="38"/>
      <c r="AC30" s="54">
        <f>IF(AC10=2030,2030,(IF(AC10="","",(AC10+1))))</f>
        <v>2025</v>
      </c>
      <c r="AD30" s="39"/>
      <c r="AE30" s="39"/>
      <c r="AF30" s="289" t="s">
        <v>38</v>
      </c>
      <c r="AG30" s="37"/>
      <c r="AH30" s="37"/>
      <c r="AU30" s="101">
        <f>S30+(SUM($S$12:S29))</f>
        <v>40</v>
      </c>
      <c r="AV30" s="27">
        <f t="shared" ca="1" si="23"/>
        <v>45538</v>
      </c>
      <c r="AW30" s="137">
        <f t="shared" si="19"/>
        <v>0</v>
      </c>
      <c r="BB30" s="152">
        <f t="shared" si="24"/>
        <v>0</v>
      </c>
      <c r="BC30" s="147">
        <f t="shared" si="20"/>
        <v>0</v>
      </c>
    </row>
    <row r="31" spans="1:55" ht="24" thickBot="1" x14ac:dyDescent="0.3">
      <c r="D31" s="17"/>
      <c r="E31" s="17"/>
      <c r="F31" s="17">
        <f t="shared" ref="F31:G31" si="43">F24</f>
        <v>0</v>
      </c>
      <c r="G31" s="17">
        <f t="shared" si="43"/>
        <v>0</v>
      </c>
      <c r="H31" s="135"/>
      <c r="I31" s="117">
        <f t="shared" si="21"/>
        <v>45626</v>
      </c>
      <c r="J31" s="88"/>
      <c r="K31" s="89"/>
      <c r="L31" s="90"/>
      <c r="M31" s="86"/>
      <c r="N31" s="87">
        <f t="shared" si="32"/>
        <v>0</v>
      </c>
      <c r="O31" s="85">
        <f t="shared" si="3"/>
        <v>0</v>
      </c>
      <c r="P31" s="85" t="str">
        <f t="shared" si="13"/>
        <v/>
      </c>
      <c r="Q31" s="149">
        <f t="shared" si="22"/>
        <v>0</v>
      </c>
      <c r="R31" s="116">
        <f t="shared" si="14"/>
        <v>0</v>
      </c>
      <c r="S31" s="107">
        <f t="shared" si="29"/>
        <v>0</v>
      </c>
      <c r="T31" s="44">
        <f t="shared" si="15"/>
        <v>1</v>
      </c>
      <c r="U31" s="7">
        <f>IF(U30=0,0,IF(U30&gt;=$I$6,0,IF((U30+S31)&gt;=$I$6,$I$6,(U30+S31))))</f>
        <v>0</v>
      </c>
      <c r="V31" s="13">
        <f t="shared" si="5"/>
        <v>45626</v>
      </c>
      <c r="W31" s="14" t="str">
        <f t="shared" si="16"/>
        <v>Cmt</v>
      </c>
      <c r="X31" s="4" t="str">
        <f t="shared" si="6"/>
        <v/>
      </c>
      <c r="Y31" s="46" t="str">
        <f t="shared" si="17"/>
        <v/>
      </c>
      <c r="Z31" s="142" t="str">
        <f t="shared" si="18"/>
        <v/>
      </c>
      <c r="AA31" s="33" t="s">
        <v>16</v>
      </c>
      <c r="AB31" s="49" t="s">
        <v>17</v>
      </c>
      <c r="AC31" s="69" t="s">
        <v>35</v>
      </c>
      <c r="AD31" s="70"/>
      <c r="AE31" s="70"/>
      <c r="AF31" s="290" t="s">
        <v>18</v>
      </c>
      <c r="AU31" s="101">
        <f>S31+(SUM($S$12:S30))</f>
        <v>40</v>
      </c>
      <c r="AV31" s="27">
        <f t="shared" ca="1" si="23"/>
        <v>45539</v>
      </c>
      <c r="AW31" s="137">
        <f t="shared" si="19"/>
        <v>0</v>
      </c>
      <c r="BB31" s="152">
        <f t="shared" si="24"/>
        <v>0</v>
      </c>
      <c r="BC31" s="147">
        <f t="shared" si="20"/>
        <v>0</v>
      </c>
    </row>
    <row r="32" spans="1:55" x14ac:dyDescent="0.25">
      <c r="D32" s="17"/>
      <c r="E32" s="17"/>
      <c r="F32" s="17">
        <f t="shared" ref="F32:G32" si="44">F25</f>
        <v>0</v>
      </c>
      <c r="G32" s="17">
        <f t="shared" si="44"/>
        <v>0</v>
      </c>
      <c r="H32" s="135"/>
      <c r="I32" s="117">
        <f t="shared" si="21"/>
        <v>45627</v>
      </c>
      <c r="J32" s="88"/>
      <c r="K32" s="89"/>
      <c r="L32" s="90"/>
      <c r="M32" s="86"/>
      <c r="N32" s="87">
        <f t="shared" si="32"/>
        <v>0</v>
      </c>
      <c r="O32" s="85">
        <f t="shared" si="3"/>
        <v>0</v>
      </c>
      <c r="P32" s="85" t="str">
        <f t="shared" si="13"/>
        <v/>
      </c>
      <c r="Q32" s="149">
        <f t="shared" si="22"/>
        <v>0</v>
      </c>
      <c r="R32" s="116">
        <f t="shared" si="14"/>
        <v>0</v>
      </c>
      <c r="S32" s="107">
        <f t="shared" si="29"/>
        <v>0</v>
      </c>
      <c r="T32" s="44">
        <f t="shared" si="15"/>
        <v>1</v>
      </c>
      <c r="U32" s="7">
        <f t="shared" si="30"/>
        <v>0</v>
      </c>
      <c r="V32" s="13">
        <f t="shared" si="5"/>
        <v>45627</v>
      </c>
      <c r="W32" s="14" t="str">
        <f t="shared" si="16"/>
        <v>Paz</v>
      </c>
      <c r="X32" s="4" t="str">
        <f t="shared" si="6"/>
        <v/>
      </c>
      <c r="Y32" s="46" t="str">
        <f t="shared" si="17"/>
        <v/>
      </c>
      <c r="Z32" s="142" t="str">
        <f t="shared" si="18"/>
        <v/>
      </c>
      <c r="AA32" s="42">
        <v>1</v>
      </c>
      <c r="AB32" s="43">
        <v>1</v>
      </c>
      <c r="AC32" s="63">
        <f>IF(AC30="","",(IFERROR(((AA32&amp;"."&amp;AB32&amp;"."&amp;$AC$30)*1),"")))</f>
        <v>45658</v>
      </c>
      <c r="AD32" s="64">
        <v>0</v>
      </c>
      <c r="AE32" s="64"/>
      <c r="AF32" s="283" t="s">
        <v>0</v>
      </c>
      <c r="AU32" s="101">
        <f>S32+(SUM($S$12:S31))</f>
        <v>40</v>
      </c>
      <c r="AV32" s="27">
        <f t="shared" ca="1" si="23"/>
        <v>45540</v>
      </c>
      <c r="AW32" s="137">
        <f t="shared" si="19"/>
        <v>0</v>
      </c>
      <c r="BB32" s="152">
        <f t="shared" si="24"/>
        <v>0</v>
      </c>
      <c r="BC32" s="147">
        <f t="shared" si="20"/>
        <v>0</v>
      </c>
    </row>
    <row r="33" spans="4:55" x14ac:dyDescent="0.25">
      <c r="D33" s="17"/>
      <c r="E33" s="17"/>
      <c r="F33" s="17">
        <f t="shared" ref="F33:G33" si="45">F26</f>
        <v>0</v>
      </c>
      <c r="G33" s="17">
        <f t="shared" si="45"/>
        <v>4</v>
      </c>
      <c r="H33" s="135"/>
      <c r="I33" s="117">
        <f t="shared" si="21"/>
        <v>45628</v>
      </c>
      <c r="J33" s="88"/>
      <c r="K33" s="89"/>
      <c r="L33" s="90"/>
      <c r="M33" s="86"/>
      <c r="N33" s="87">
        <f t="shared" si="32"/>
        <v>4</v>
      </c>
      <c r="O33" s="85">
        <f t="shared" si="3"/>
        <v>4</v>
      </c>
      <c r="P33" s="85" t="str">
        <f t="shared" si="13"/>
        <v/>
      </c>
      <c r="Q33" s="149">
        <f t="shared" si="22"/>
        <v>0</v>
      </c>
      <c r="R33" s="116">
        <f t="shared" si="14"/>
        <v>0</v>
      </c>
      <c r="S33" s="107">
        <f t="shared" si="29"/>
        <v>4</v>
      </c>
      <c r="T33" s="44">
        <f t="shared" si="15"/>
        <v>1</v>
      </c>
      <c r="U33" s="7">
        <f t="shared" si="30"/>
        <v>0</v>
      </c>
      <c r="V33" s="13">
        <f t="shared" si="5"/>
        <v>45628</v>
      </c>
      <c r="W33" s="14" t="str">
        <f t="shared" si="16"/>
        <v>Pzt</v>
      </c>
      <c r="X33" s="4" t="str">
        <f t="shared" si="6"/>
        <v/>
      </c>
      <c r="Y33" s="46" t="str">
        <f t="shared" si="17"/>
        <v/>
      </c>
      <c r="Z33" s="142" t="str">
        <f t="shared" si="18"/>
        <v/>
      </c>
      <c r="AA33" s="40">
        <f>VLOOKUP($AC$30,$AO$12:$AQ$21,2,0)</f>
        <v>30</v>
      </c>
      <c r="AB33" s="41">
        <f>VLOOKUP($AC$30,$AO$12:$AQ$21,3,0)</f>
        <v>3</v>
      </c>
      <c r="AC33" s="58">
        <f>IFERROR((IFERROR(((AA33&amp;"."&amp;AB33&amp;"."&amp;$AC$30)*1),"")-1),"")</f>
        <v>45745</v>
      </c>
      <c r="AD33" s="57">
        <v>0</v>
      </c>
      <c r="AE33" s="59">
        <v>0.5</v>
      </c>
      <c r="AF33" s="284" t="s">
        <v>1</v>
      </c>
      <c r="AU33" s="101">
        <f>S33+(SUM($S$12:S32))</f>
        <v>44</v>
      </c>
      <c r="AV33" s="27">
        <f t="shared" ca="1" si="23"/>
        <v>45541</v>
      </c>
      <c r="AW33" s="137">
        <f t="shared" si="19"/>
        <v>0</v>
      </c>
      <c r="BB33" s="152">
        <f t="shared" si="24"/>
        <v>0</v>
      </c>
      <c r="BC33" s="147">
        <f t="shared" si="20"/>
        <v>0</v>
      </c>
    </row>
    <row r="34" spans="4:55" x14ac:dyDescent="0.25">
      <c r="D34" s="17"/>
      <c r="E34" s="17"/>
      <c r="F34" s="17">
        <f t="shared" ref="F34:G34" si="46">F27</f>
        <v>0</v>
      </c>
      <c r="G34" s="17">
        <f t="shared" si="46"/>
        <v>4</v>
      </c>
      <c r="H34" s="135"/>
      <c r="I34" s="117">
        <f t="shared" si="21"/>
        <v>45629</v>
      </c>
      <c r="J34" s="88"/>
      <c r="K34" s="89"/>
      <c r="L34" s="90"/>
      <c r="M34" s="86"/>
      <c r="N34" s="87">
        <f t="shared" si="32"/>
        <v>4</v>
      </c>
      <c r="O34" s="85">
        <f t="shared" si="3"/>
        <v>4</v>
      </c>
      <c r="P34" s="85" t="str">
        <f t="shared" si="13"/>
        <v/>
      </c>
      <c r="Q34" s="149">
        <f t="shared" si="22"/>
        <v>0</v>
      </c>
      <c r="R34" s="116">
        <f t="shared" si="14"/>
        <v>0</v>
      </c>
      <c r="S34" s="107">
        <f t="shared" si="29"/>
        <v>4</v>
      </c>
      <c r="T34" s="44">
        <f t="shared" si="15"/>
        <v>1</v>
      </c>
      <c r="U34" s="7">
        <f t="shared" si="30"/>
        <v>0</v>
      </c>
      <c r="V34" s="13">
        <f t="shared" si="5"/>
        <v>45629</v>
      </c>
      <c r="W34" s="14" t="str">
        <f t="shared" si="16"/>
        <v>Sal</v>
      </c>
      <c r="X34" s="4" t="str">
        <f t="shared" si="6"/>
        <v/>
      </c>
      <c r="Y34" s="46" t="str">
        <f t="shared" si="17"/>
        <v/>
      </c>
      <c r="Z34" s="142" t="str">
        <f t="shared" si="18"/>
        <v/>
      </c>
      <c r="AA34" s="31">
        <f>AA33+1</f>
        <v>31</v>
      </c>
      <c r="AB34" s="32" t="str">
        <f>TEXT(AC34,"A")</f>
        <v>3</v>
      </c>
      <c r="AC34" s="60">
        <f>IFERROR((AC33+1),"")</f>
        <v>45746</v>
      </c>
      <c r="AD34" s="57">
        <v>0</v>
      </c>
      <c r="AE34" s="59"/>
      <c r="AF34" s="285" t="s">
        <v>2</v>
      </c>
      <c r="AU34" s="101">
        <f>S34+(SUM($S$12:S33))</f>
        <v>48</v>
      </c>
      <c r="AV34" s="27">
        <f t="shared" ca="1" si="23"/>
        <v>45542</v>
      </c>
      <c r="AW34" s="137">
        <f t="shared" si="19"/>
        <v>0</v>
      </c>
      <c r="BB34" s="152">
        <f t="shared" si="24"/>
        <v>0</v>
      </c>
      <c r="BC34" s="147">
        <f t="shared" si="20"/>
        <v>0</v>
      </c>
    </row>
    <row r="35" spans="4:55" x14ac:dyDescent="0.25">
      <c r="D35" s="17"/>
      <c r="E35" s="17"/>
      <c r="F35" s="17">
        <f t="shared" ref="F35:G35" si="47">F28</f>
        <v>0</v>
      </c>
      <c r="G35" s="17">
        <f t="shared" si="47"/>
        <v>4</v>
      </c>
      <c r="H35" s="135"/>
      <c r="I35" s="117">
        <f t="shared" si="21"/>
        <v>45630</v>
      </c>
      <c r="J35" s="88"/>
      <c r="K35" s="89"/>
      <c r="L35" s="90"/>
      <c r="M35" s="86"/>
      <c r="N35" s="87">
        <f t="shared" si="32"/>
        <v>4</v>
      </c>
      <c r="O35" s="85">
        <f t="shared" si="3"/>
        <v>4</v>
      </c>
      <c r="P35" s="85" t="str">
        <f t="shared" si="13"/>
        <v/>
      </c>
      <c r="Q35" s="149">
        <f t="shared" si="22"/>
        <v>0</v>
      </c>
      <c r="R35" s="116">
        <f t="shared" si="14"/>
        <v>0</v>
      </c>
      <c r="S35" s="107">
        <f t="shared" si="29"/>
        <v>4</v>
      </c>
      <c r="T35" s="44">
        <f t="shared" si="15"/>
        <v>1</v>
      </c>
      <c r="U35" s="7">
        <f t="shared" si="30"/>
        <v>0</v>
      </c>
      <c r="V35" s="13">
        <f t="shared" si="5"/>
        <v>45630</v>
      </c>
      <c r="W35" s="14" t="str">
        <f t="shared" si="16"/>
        <v>Çar</v>
      </c>
      <c r="X35" s="4" t="str">
        <f t="shared" si="6"/>
        <v/>
      </c>
      <c r="Y35" s="46" t="str">
        <f t="shared" si="17"/>
        <v/>
      </c>
      <c r="Z35" s="142" t="str">
        <f t="shared" si="18"/>
        <v/>
      </c>
      <c r="AA35" s="31">
        <f>AA34+1</f>
        <v>32</v>
      </c>
      <c r="AB35" s="32" t="str">
        <f>TEXT(AC35,"A")</f>
        <v>3</v>
      </c>
      <c r="AC35" s="60">
        <f t="shared" ref="AC35:AC36" si="48">IFERROR((AC34+1),"")</f>
        <v>45747</v>
      </c>
      <c r="AD35" s="57">
        <v>0</v>
      </c>
      <c r="AE35" s="59"/>
      <c r="AF35" s="285" t="s">
        <v>3</v>
      </c>
      <c r="AU35" s="101">
        <f>S35+(SUM($S$12:S34))</f>
        <v>52</v>
      </c>
      <c r="AV35" s="27">
        <f t="shared" ca="1" si="23"/>
        <v>45543</v>
      </c>
      <c r="AW35" s="137">
        <f t="shared" si="19"/>
        <v>0</v>
      </c>
      <c r="BB35" s="152">
        <f t="shared" si="24"/>
        <v>0</v>
      </c>
      <c r="BC35" s="147">
        <f t="shared" si="20"/>
        <v>0</v>
      </c>
    </row>
    <row r="36" spans="4:55" x14ac:dyDescent="0.25">
      <c r="D36" s="17"/>
      <c r="E36" s="17"/>
      <c r="F36" s="17">
        <f t="shared" ref="F36:G36" si="49">F29</f>
        <v>0</v>
      </c>
      <c r="G36" s="17">
        <f t="shared" si="49"/>
        <v>4</v>
      </c>
      <c r="H36" s="135"/>
      <c r="I36" s="117">
        <f t="shared" si="21"/>
        <v>45631</v>
      </c>
      <c r="J36" s="88"/>
      <c r="K36" s="89"/>
      <c r="L36" s="90"/>
      <c r="M36" s="86"/>
      <c r="N36" s="87">
        <f t="shared" si="32"/>
        <v>4</v>
      </c>
      <c r="O36" s="85">
        <f t="shared" si="3"/>
        <v>4</v>
      </c>
      <c r="P36" s="85" t="str">
        <f t="shared" si="13"/>
        <v/>
      </c>
      <c r="Q36" s="149">
        <f t="shared" si="22"/>
        <v>0</v>
      </c>
      <c r="R36" s="116">
        <f t="shared" si="14"/>
        <v>0</v>
      </c>
      <c r="S36" s="107">
        <f t="shared" si="29"/>
        <v>4</v>
      </c>
      <c r="T36" s="44">
        <f t="shared" si="15"/>
        <v>1</v>
      </c>
      <c r="U36" s="7">
        <f t="shared" si="30"/>
        <v>0</v>
      </c>
      <c r="V36" s="13">
        <f t="shared" si="5"/>
        <v>45631</v>
      </c>
      <c r="W36" s="14" t="str">
        <f t="shared" si="16"/>
        <v>Per</v>
      </c>
      <c r="X36" s="4" t="str">
        <f t="shared" si="6"/>
        <v/>
      </c>
      <c r="Y36" s="46" t="str">
        <f t="shared" si="17"/>
        <v/>
      </c>
      <c r="Z36" s="142" t="str">
        <f t="shared" si="18"/>
        <v/>
      </c>
      <c r="AA36" s="31">
        <f>AA35+1</f>
        <v>33</v>
      </c>
      <c r="AB36" s="32" t="str">
        <f>TEXT(AC36,"A")</f>
        <v>4</v>
      </c>
      <c r="AC36" s="60">
        <f t="shared" si="48"/>
        <v>45748</v>
      </c>
      <c r="AD36" s="57">
        <v>0</v>
      </c>
      <c r="AE36" s="59"/>
      <c r="AF36" s="285" t="s">
        <v>4</v>
      </c>
      <c r="AU36" s="101">
        <f>S36+(SUM($S$12:S35))</f>
        <v>56</v>
      </c>
      <c r="AV36" s="27">
        <f t="shared" ca="1" si="23"/>
        <v>45544</v>
      </c>
      <c r="AW36" s="137">
        <f t="shared" si="19"/>
        <v>0</v>
      </c>
      <c r="BB36" s="152">
        <f t="shared" si="24"/>
        <v>0</v>
      </c>
      <c r="BC36" s="147">
        <f t="shared" si="20"/>
        <v>0</v>
      </c>
    </row>
    <row r="37" spans="4:55" x14ac:dyDescent="0.25">
      <c r="D37" s="17"/>
      <c r="E37" s="17"/>
      <c r="F37" s="17">
        <f t="shared" ref="F37:G37" si="50">F30</f>
        <v>0</v>
      </c>
      <c r="G37" s="17">
        <f t="shared" si="50"/>
        <v>4</v>
      </c>
      <c r="H37" s="135"/>
      <c r="I37" s="117">
        <f t="shared" si="21"/>
        <v>45632</v>
      </c>
      <c r="J37" s="88"/>
      <c r="K37" s="89"/>
      <c r="L37" s="90"/>
      <c r="M37" s="86"/>
      <c r="N37" s="87">
        <f t="shared" si="32"/>
        <v>4</v>
      </c>
      <c r="O37" s="85">
        <f t="shared" si="3"/>
        <v>4</v>
      </c>
      <c r="P37" s="85" t="str">
        <f t="shared" si="13"/>
        <v/>
      </c>
      <c r="Q37" s="149">
        <f t="shared" si="22"/>
        <v>0</v>
      </c>
      <c r="R37" s="116">
        <f t="shared" si="14"/>
        <v>0</v>
      </c>
      <c r="S37" s="107">
        <f t="shared" si="29"/>
        <v>4</v>
      </c>
      <c r="T37" s="44">
        <f t="shared" si="15"/>
        <v>1</v>
      </c>
      <c r="U37" s="7">
        <f t="shared" si="30"/>
        <v>0</v>
      </c>
      <c r="V37" s="13">
        <f t="shared" si="5"/>
        <v>45632</v>
      </c>
      <c r="W37" s="14" t="str">
        <f t="shared" si="16"/>
        <v>Cum</v>
      </c>
      <c r="X37" s="4" t="str">
        <f t="shared" si="6"/>
        <v/>
      </c>
      <c r="Y37" s="46" t="str">
        <f t="shared" si="17"/>
        <v/>
      </c>
      <c r="Z37" s="142" t="str">
        <f t="shared" si="18"/>
        <v/>
      </c>
      <c r="AA37" s="19">
        <v>23</v>
      </c>
      <c r="AB37" s="20">
        <v>4</v>
      </c>
      <c r="AC37" s="56">
        <f>IFERROR(((AA37&amp;"."&amp;AB37&amp;"."&amp;$AC$30)*1),"")</f>
        <v>45770</v>
      </c>
      <c r="AD37" s="57">
        <v>0</v>
      </c>
      <c r="AE37" s="57"/>
      <c r="AF37" s="286" t="s">
        <v>6</v>
      </c>
      <c r="AU37" s="101">
        <f>S37+(SUM($S$12:S36))</f>
        <v>60</v>
      </c>
      <c r="AV37" s="27">
        <f t="shared" ca="1" si="23"/>
        <v>45545</v>
      </c>
      <c r="AW37" s="137">
        <f t="shared" si="19"/>
        <v>0</v>
      </c>
      <c r="BB37" s="152">
        <f t="shared" si="24"/>
        <v>0</v>
      </c>
      <c r="BC37" s="147">
        <f t="shared" si="20"/>
        <v>0</v>
      </c>
    </row>
    <row r="38" spans="4:55" x14ac:dyDescent="0.25">
      <c r="D38" s="17"/>
      <c r="E38" s="17"/>
      <c r="F38" s="17">
        <f t="shared" ref="F38:G38" si="51">F31</f>
        <v>0</v>
      </c>
      <c r="G38" s="17">
        <f t="shared" si="51"/>
        <v>0</v>
      </c>
      <c r="H38" s="135"/>
      <c r="I38" s="117">
        <f t="shared" si="21"/>
        <v>45633</v>
      </c>
      <c r="J38" s="88"/>
      <c r="K38" s="89"/>
      <c r="L38" s="90"/>
      <c r="M38" s="86"/>
      <c r="N38" s="87">
        <f t="shared" si="32"/>
        <v>0</v>
      </c>
      <c r="O38" s="85">
        <f t="shared" si="3"/>
        <v>0</v>
      </c>
      <c r="P38" s="85" t="str">
        <f t="shared" si="13"/>
        <v/>
      </c>
      <c r="Q38" s="149">
        <f t="shared" si="22"/>
        <v>0</v>
      </c>
      <c r="R38" s="116">
        <f t="shared" si="14"/>
        <v>0</v>
      </c>
      <c r="S38" s="107">
        <f t="shared" si="29"/>
        <v>0</v>
      </c>
      <c r="T38" s="44">
        <f t="shared" si="15"/>
        <v>1</v>
      </c>
      <c r="U38" s="7">
        <f t="shared" si="30"/>
        <v>0</v>
      </c>
      <c r="V38" s="13">
        <f t="shared" si="5"/>
        <v>45633</v>
      </c>
      <c r="W38" s="14" t="str">
        <f t="shared" si="16"/>
        <v>Cmt</v>
      </c>
      <c r="X38" s="4" t="str">
        <f t="shared" si="6"/>
        <v/>
      </c>
      <c r="Y38" s="46" t="str">
        <f t="shared" si="17"/>
        <v/>
      </c>
      <c r="Z38" s="142" t="str">
        <f t="shared" si="18"/>
        <v/>
      </c>
      <c r="AA38" s="19">
        <v>1</v>
      </c>
      <c r="AB38" s="20">
        <v>5</v>
      </c>
      <c r="AC38" s="56">
        <f>IFERROR(((AA38&amp;"."&amp;AB38&amp;"."&amp;$AC$30)*1),"")</f>
        <v>45778</v>
      </c>
      <c r="AD38" s="57">
        <v>0</v>
      </c>
      <c r="AE38" s="57"/>
      <c r="AF38" s="286" t="s">
        <v>5</v>
      </c>
      <c r="AU38" s="101">
        <f>S38+(SUM($S$12:S37))</f>
        <v>60</v>
      </c>
      <c r="AV38" s="27">
        <f t="shared" ca="1" si="23"/>
        <v>45546</v>
      </c>
      <c r="AW38" s="137">
        <f t="shared" si="19"/>
        <v>0</v>
      </c>
      <c r="BB38" s="152">
        <f t="shared" si="24"/>
        <v>0</v>
      </c>
      <c r="BC38" s="147">
        <f t="shared" si="20"/>
        <v>0</v>
      </c>
    </row>
    <row r="39" spans="4:55" x14ac:dyDescent="0.25">
      <c r="D39" s="17"/>
      <c r="E39" s="17"/>
      <c r="F39" s="17">
        <f t="shared" ref="F39:G39" si="52">F32</f>
        <v>0</v>
      </c>
      <c r="G39" s="17">
        <f t="shared" si="52"/>
        <v>0</v>
      </c>
      <c r="H39" s="135"/>
      <c r="I39" s="117">
        <f t="shared" si="21"/>
        <v>45634</v>
      </c>
      <c r="J39" s="88"/>
      <c r="K39" s="89"/>
      <c r="L39" s="90"/>
      <c r="M39" s="86"/>
      <c r="N39" s="87">
        <f t="shared" si="32"/>
        <v>0</v>
      </c>
      <c r="O39" s="85">
        <f t="shared" si="3"/>
        <v>0</v>
      </c>
      <c r="P39" s="85" t="str">
        <f t="shared" si="13"/>
        <v/>
      </c>
      <c r="Q39" s="149">
        <f t="shared" si="22"/>
        <v>0</v>
      </c>
      <c r="R39" s="116">
        <f t="shared" si="14"/>
        <v>0</v>
      </c>
      <c r="S39" s="107">
        <f t="shared" si="29"/>
        <v>0</v>
      </c>
      <c r="T39" s="44">
        <f t="shared" si="15"/>
        <v>1</v>
      </c>
      <c r="U39" s="7">
        <f t="shared" si="30"/>
        <v>0</v>
      </c>
      <c r="V39" s="13">
        <f t="shared" si="5"/>
        <v>45634</v>
      </c>
      <c r="W39" s="14" t="str">
        <f t="shared" si="16"/>
        <v>Paz</v>
      </c>
      <c r="X39" s="4" t="str">
        <f t="shared" si="6"/>
        <v/>
      </c>
      <c r="Y39" s="46" t="str">
        <f t="shared" si="17"/>
        <v/>
      </c>
      <c r="Z39" s="142" t="str">
        <f t="shared" si="18"/>
        <v/>
      </c>
      <c r="AA39" s="19">
        <v>19</v>
      </c>
      <c r="AB39" s="20">
        <v>5</v>
      </c>
      <c r="AC39" s="56">
        <f>IFERROR(((AA39&amp;"."&amp;AB39&amp;"."&amp;$AC$30)*1),"")</f>
        <v>45796</v>
      </c>
      <c r="AD39" s="57">
        <v>0</v>
      </c>
      <c r="AE39" s="57"/>
      <c r="AF39" s="286" t="s">
        <v>7</v>
      </c>
      <c r="AU39" s="101">
        <f>S39+(SUM($S$12:S38))</f>
        <v>60</v>
      </c>
      <c r="AV39" s="27">
        <f t="shared" ca="1" si="23"/>
        <v>45547</v>
      </c>
      <c r="AW39" s="137">
        <f t="shared" si="19"/>
        <v>0</v>
      </c>
      <c r="BB39" s="152">
        <f t="shared" si="24"/>
        <v>0</v>
      </c>
      <c r="BC39" s="147">
        <f t="shared" si="20"/>
        <v>0</v>
      </c>
    </row>
    <row r="40" spans="4:55" x14ac:dyDescent="0.25">
      <c r="D40" s="17"/>
      <c r="E40" s="17"/>
      <c r="F40" s="17">
        <f t="shared" ref="F40:G40" si="53">F33</f>
        <v>0</v>
      </c>
      <c r="G40" s="17">
        <f t="shared" si="53"/>
        <v>4</v>
      </c>
      <c r="H40" s="135"/>
      <c r="I40" s="117">
        <f t="shared" si="21"/>
        <v>45635</v>
      </c>
      <c r="J40" s="88"/>
      <c r="K40" s="89"/>
      <c r="L40" s="90"/>
      <c r="M40" s="86"/>
      <c r="N40" s="87">
        <f t="shared" si="32"/>
        <v>4</v>
      </c>
      <c r="O40" s="85">
        <f t="shared" si="3"/>
        <v>4</v>
      </c>
      <c r="P40" s="85" t="str">
        <f t="shared" si="13"/>
        <v/>
      </c>
      <c r="Q40" s="149">
        <f t="shared" si="22"/>
        <v>0</v>
      </c>
      <c r="R40" s="116">
        <f t="shared" si="14"/>
        <v>0</v>
      </c>
      <c r="S40" s="107">
        <f t="shared" si="29"/>
        <v>4</v>
      </c>
      <c r="T40" s="44">
        <f t="shared" si="15"/>
        <v>1</v>
      </c>
      <c r="U40" s="7">
        <f t="shared" si="30"/>
        <v>0</v>
      </c>
      <c r="V40" s="13">
        <f t="shared" si="5"/>
        <v>45635</v>
      </c>
      <c r="W40" s="14" t="str">
        <f t="shared" si="16"/>
        <v>Pzt</v>
      </c>
      <c r="X40" s="4" t="str">
        <f t="shared" si="6"/>
        <v/>
      </c>
      <c r="Y40" s="46" t="str">
        <f t="shared" si="17"/>
        <v/>
      </c>
      <c r="Z40" s="142" t="str">
        <f t="shared" si="18"/>
        <v/>
      </c>
      <c r="AA40" s="31">
        <f>VLOOKUP($AC$30,$AO$12:$AS$21,4,0)</f>
        <v>6</v>
      </c>
      <c r="AB40" s="32">
        <f>VLOOKUP($AC$30,$AO$12:$AS$21,5,0)</f>
        <v>6</v>
      </c>
      <c r="AC40" s="58">
        <f>IFERROR((IFERROR(((AA40&amp;"."&amp;AB40&amp;"."&amp;$AC$30)*1),"")-1),"")</f>
        <v>45813</v>
      </c>
      <c r="AD40" s="57"/>
      <c r="AE40" s="59">
        <v>0.5</v>
      </c>
      <c r="AF40" s="284" t="s">
        <v>39</v>
      </c>
      <c r="AU40" s="101">
        <f>S40+(SUM($S$12:S39))</f>
        <v>64</v>
      </c>
      <c r="AV40" s="27">
        <f t="shared" ca="1" si="23"/>
        <v>45548</v>
      </c>
      <c r="AW40" s="137">
        <f t="shared" si="19"/>
        <v>0</v>
      </c>
      <c r="BB40" s="152">
        <f t="shared" si="24"/>
        <v>0</v>
      </c>
      <c r="BC40" s="147">
        <f t="shared" si="20"/>
        <v>0</v>
      </c>
    </row>
    <row r="41" spans="4:55" x14ac:dyDescent="0.25">
      <c r="D41" s="17"/>
      <c r="E41" s="17"/>
      <c r="F41" s="17">
        <f t="shared" ref="F41:G41" si="54">F34</f>
        <v>0</v>
      </c>
      <c r="G41" s="17">
        <f t="shared" si="54"/>
        <v>4</v>
      </c>
      <c r="H41" s="135"/>
      <c r="I41" s="117">
        <f t="shared" si="21"/>
        <v>45636</v>
      </c>
      <c r="J41" s="88"/>
      <c r="K41" s="89"/>
      <c r="L41" s="90"/>
      <c r="M41" s="86"/>
      <c r="N41" s="87">
        <f t="shared" si="32"/>
        <v>4</v>
      </c>
      <c r="O41" s="85">
        <f t="shared" si="3"/>
        <v>4</v>
      </c>
      <c r="P41" s="85" t="str">
        <f t="shared" si="13"/>
        <v/>
      </c>
      <c r="Q41" s="149">
        <f t="shared" si="22"/>
        <v>0</v>
      </c>
      <c r="R41" s="116">
        <f t="shared" si="14"/>
        <v>0</v>
      </c>
      <c r="S41" s="107">
        <f t="shared" si="29"/>
        <v>4</v>
      </c>
      <c r="T41" s="44">
        <f t="shared" si="15"/>
        <v>1</v>
      </c>
      <c r="U41" s="7">
        <f t="shared" si="30"/>
        <v>0</v>
      </c>
      <c r="V41" s="13">
        <f t="shared" si="5"/>
        <v>45636</v>
      </c>
      <c r="W41" s="14" t="str">
        <f t="shared" si="16"/>
        <v>Sal</v>
      </c>
      <c r="X41" s="4" t="str">
        <f t="shared" si="6"/>
        <v/>
      </c>
      <c r="Y41" s="46" t="str">
        <f t="shared" si="17"/>
        <v/>
      </c>
      <c r="Z41" s="142" t="str">
        <f t="shared" si="18"/>
        <v/>
      </c>
      <c r="AA41" s="31">
        <f>AA40+1</f>
        <v>7</v>
      </c>
      <c r="AB41" s="32" t="str">
        <f>TEXT(AC41,"A")</f>
        <v>6</v>
      </c>
      <c r="AC41" s="60">
        <f>IFERROR((AC40+1),"")</f>
        <v>45814</v>
      </c>
      <c r="AD41" s="57"/>
      <c r="AE41" s="59"/>
      <c r="AF41" s="285" t="s">
        <v>8</v>
      </c>
      <c r="AU41" s="101">
        <f>S41+(SUM($S$12:S40))</f>
        <v>68</v>
      </c>
      <c r="AV41" s="27">
        <f t="shared" ca="1" si="23"/>
        <v>45549</v>
      </c>
      <c r="AW41" s="137">
        <f t="shared" si="19"/>
        <v>0</v>
      </c>
      <c r="BB41" s="152">
        <f t="shared" si="24"/>
        <v>0</v>
      </c>
      <c r="BC41" s="147">
        <f t="shared" si="20"/>
        <v>0</v>
      </c>
    </row>
    <row r="42" spans="4:55" x14ac:dyDescent="0.25">
      <c r="D42" s="17"/>
      <c r="E42" s="17"/>
      <c r="F42" s="17">
        <f t="shared" ref="F42:G42" si="55">F35</f>
        <v>0</v>
      </c>
      <c r="G42" s="17">
        <f t="shared" si="55"/>
        <v>4</v>
      </c>
      <c r="H42" s="135"/>
      <c r="I42" s="117">
        <f t="shared" si="21"/>
        <v>45637</v>
      </c>
      <c r="J42" s="88"/>
      <c r="K42" s="89"/>
      <c r="L42" s="90"/>
      <c r="M42" s="86"/>
      <c r="N42" s="87">
        <f t="shared" si="32"/>
        <v>4</v>
      </c>
      <c r="O42" s="85">
        <f t="shared" si="3"/>
        <v>4</v>
      </c>
      <c r="P42" s="85" t="str">
        <f t="shared" si="13"/>
        <v/>
      </c>
      <c r="Q42" s="149">
        <f t="shared" si="22"/>
        <v>0</v>
      </c>
      <c r="R42" s="116">
        <f t="shared" si="14"/>
        <v>0</v>
      </c>
      <c r="S42" s="107">
        <f t="shared" si="29"/>
        <v>4</v>
      </c>
      <c r="T42" s="44">
        <f t="shared" si="15"/>
        <v>1</v>
      </c>
      <c r="U42" s="7">
        <f t="shared" si="30"/>
        <v>0</v>
      </c>
      <c r="V42" s="13">
        <f t="shared" si="5"/>
        <v>45637</v>
      </c>
      <c r="W42" s="14" t="str">
        <f t="shared" si="16"/>
        <v>Çar</v>
      </c>
      <c r="X42" s="4" t="str">
        <f t="shared" si="6"/>
        <v/>
      </c>
      <c r="Y42" s="46" t="str">
        <f t="shared" si="17"/>
        <v/>
      </c>
      <c r="Z42" s="142" t="str">
        <f t="shared" si="18"/>
        <v/>
      </c>
      <c r="AA42" s="31">
        <f>AA41+1</f>
        <v>8</v>
      </c>
      <c r="AB42" s="32" t="str">
        <f t="shared" ref="AB42:AB44" si="56">TEXT(AC42,"A")</f>
        <v>6</v>
      </c>
      <c r="AC42" s="60">
        <f t="shared" ref="AC42:AC44" si="57">IFERROR((AC41+1),"")</f>
        <v>45815</v>
      </c>
      <c r="AD42" s="57"/>
      <c r="AE42" s="59"/>
      <c r="AF42" s="285" t="s">
        <v>9</v>
      </c>
      <c r="AU42" s="101">
        <f>S42+(SUM($S$12:S41))</f>
        <v>72</v>
      </c>
      <c r="AV42" s="27">
        <f t="shared" ca="1" si="23"/>
        <v>45550</v>
      </c>
      <c r="AW42" s="137">
        <f t="shared" si="19"/>
        <v>0</v>
      </c>
      <c r="BB42" s="152">
        <f t="shared" si="24"/>
        <v>0</v>
      </c>
      <c r="BC42" s="147">
        <f t="shared" si="20"/>
        <v>0</v>
      </c>
    </row>
    <row r="43" spans="4:55" x14ac:dyDescent="0.25">
      <c r="D43" s="17"/>
      <c r="E43" s="17"/>
      <c r="F43" s="17">
        <f t="shared" ref="F43:G43" si="58">F36</f>
        <v>0</v>
      </c>
      <c r="G43" s="17">
        <f t="shared" si="58"/>
        <v>4</v>
      </c>
      <c r="H43" s="135"/>
      <c r="I43" s="117">
        <f t="shared" si="21"/>
        <v>45638</v>
      </c>
      <c r="J43" s="88"/>
      <c r="K43" s="89"/>
      <c r="L43" s="90"/>
      <c r="M43" s="86"/>
      <c r="N43" s="87">
        <f t="shared" si="32"/>
        <v>4</v>
      </c>
      <c r="O43" s="85">
        <f t="shared" si="3"/>
        <v>4</v>
      </c>
      <c r="P43" s="85" t="str">
        <f t="shared" si="13"/>
        <v/>
      </c>
      <c r="Q43" s="149">
        <f t="shared" si="22"/>
        <v>0</v>
      </c>
      <c r="R43" s="116">
        <f t="shared" si="14"/>
        <v>0</v>
      </c>
      <c r="S43" s="107">
        <f t="shared" si="29"/>
        <v>4</v>
      </c>
      <c r="T43" s="44">
        <f t="shared" si="15"/>
        <v>1</v>
      </c>
      <c r="U43" s="7">
        <f t="shared" si="30"/>
        <v>0</v>
      </c>
      <c r="V43" s="13">
        <f t="shared" si="5"/>
        <v>45638</v>
      </c>
      <c r="W43" s="14" t="str">
        <f t="shared" si="16"/>
        <v>Per</v>
      </c>
      <c r="X43" s="4" t="str">
        <f t="shared" si="6"/>
        <v/>
      </c>
      <c r="Y43" s="46" t="str">
        <f t="shared" si="17"/>
        <v/>
      </c>
      <c r="Z43" s="142" t="str">
        <f t="shared" si="18"/>
        <v/>
      </c>
      <c r="AA43" s="31">
        <f>AA42+1</f>
        <v>9</v>
      </c>
      <c r="AB43" s="32" t="str">
        <f t="shared" si="56"/>
        <v>6</v>
      </c>
      <c r="AC43" s="60">
        <f t="shared" si="57"/>
        <v>45816</v>
      </c>
      <c r="AD43" s="57"/>
      <c r="AE43" s="59"/>
      <c r="AF43" s="285" t="s">
        <v>10</v>
      </c>
      <c r="AU43" s="101">
        <f>S43+(SUM($S$12:S42))</f>
        <v>76</v>
      </c>
      <c r="AV43" s="27">
        <f t="shared" ca="1" si="23"/>
        <v>45551</v>
      </c>
      <c r="AW43" s="137">
        <f t="shared" si="19"/>
        <v>0</v>
      </c>
      <c r="BB43" s="152">
        <f t="shared" si="24"/>
        <v>0</v>
      </c>
      <c r="BC43" s="147">
        <f t="shared" si="20"/>
        <v>0</v>
      </c>
    </row>
    <row r="44" spans="4:55" x14ac:dyDescent="0.25">
      <c r="D44" s="17"/>
      <c r="E44" s="17"/>
      <c r="F44" s="17">
        <f t="shared" ref="F44:G44" si="59">F37</f>
        <v>0</v>
      </c>
      <c r="G44" s="17">
        <f t="shared" si="59"/>
        <v>4</v>
      </c>
      <c r="H44" s="135"/>
      <c r="I44" s="117">
        <f t="shared" si="21"/>
        <v>45639</v>
      </c>
      <c r="J44" s="88"/>
      <c r="K44" s="89"/>
      <c r="L44" s="90"/>
      <c r="M44" s="86"/>
      <c r="N44" s="87">
        <f t="shared" si="32"/>
        <v>4</v>
      </c>
      <c r="O44" s="85">
        <f t="shared" ref="O44:O75" si="60">IF(U44&lt;=$I$6,S44,"")</f>
        <v>4</v>
      </c>
      <c r="P44" s="85" t="str">
        <f t="shared" si="13"/>
        <v/>
      </c>
      <c r="Q44" s="149">
        <f t="shared" si="22"/>
        <v>0</v>
      </c>
      <c r="R44" s="116">
        <f t="shared" ref="R44:R75" si="61">IF(U44&lt;=$I$6,U44,"")</f>
        <v>0</v>
      </c>
      <c r="S44" s="107">
        <f t="shared" si="29"/>
        <v>4</v>
      </c>
      <c r="T44" s="44">
        <f t="shared" ref="T44:T75" si="62">IF(X44="AREFE",1,(IF(I44&lt;$I$7,0,(IFERROR((VLOOKUP(I44,AC:AE,3,0)),1)))))</f>
        <v>1</v>
      </c>
      <c r="U44" s="7">
        <f t="shared" si="30"/>
        <v>0</v>
      </c>
      <c r="V44" s="13">
        <f t="shared" si="5"/>
        <v>45639</v>
      </c>
      <c r="W44" s="14" t="str">
        <f t="shared" si="16"/>
        <v>Cum</v>
      </c>
      <c r="X44" s="4" t="str">
        <f t="shared" si="6"/>
        <v/>
      </c>
      <c r="Y44" s="46" t="str">
        <f t="shared" si="17"/>
        <v/>
      </c>
      <c r="Z44" s="142" t="str">
        <f t="shared" si="18"/>
        <v/>
      </c>
      <c r="AA44" s="31">
        <f>AA43+1</f>
        <v>10</v>
      </c>
      <c r="AB44" s="32" t="str">
        <f t="shared" si="56"/>
        <v>6</v>
      </c>
      <c r="AC44" s="60">
        <f t="shared" si="57"/>
        <v>45817</v>
      </c>
      <c r="AD44" s="57"/>
      <c r="AE44" s="59"/>
      <c r="AF44" s="285" t="s">
        <v>11</v>
      </c>
      <c r="AU44" s="101">
        <f>S44+(SUM($S$12:S43))</f>
        <v>80</v>
      </c>
      <c r="AV44" s="27">
        <f t="shared" ca="1" si="23"/>
        <v>45552</v>
      </c>
      <c r="AW44" s="137">
        <f t="shared" si="19"/>
        <v>0</v>
      </c>
      <c r="BB44" s="152">
        <f t="shared" si="24"/>
        <v>0</v>
      </c>
      <c r="BC44" s="147">
        <f t="shared" si="20"/>
        <v>0</v>
      </c>
    </row>
    <row r="45" spans="4:55" x14ac:dyDescent="0.25">
      <c r="D45" s="17"/>
      <c r="E45" s="17"/>
      <c r="F45" s="17">
        <f t="shared" ref="F45:G45" si="63">F38</f>
        <v>0</v>
      </c>
      <c r="G45" s="17">
        <f t="shared" si="63"/>
        <v>0</v>
      </c>
      <c r="H45" s="135"/>
      <c r="I45" s="117">
        <f t="shared" si="21"/>
        <v>45640</v>
      </c>
      <c r="J45" s="88"/>
      <c r="K45" s="89"/>
      <c r="L45" s="90"/>
      <c r="M45" s="86"/>
      <c r="N45" s="87">
        <f t="shared" si="32"/>
        <v>0</v>
      </c>
      <c r="O45" s="85">
        <f t="shared" si="60"/>
        <v>0</v>
      </c>
      <c r="P45" s="85" t="str">
        <f t="shared" si="13"/>
        <v/>
      </c>
      <c r="Q45" s="149">
        <f t="shared" si="22"/>
        <v>0</v>
      </c>
      <c r="R45" s="116">
        <f t="shared" si="61"/>
        <v>0</v>
      </c>
      <c r="S45" s="107">
        <f t="shared" si="29"/>
        <v>0</v>
      </c>
      <c r="T45" s="44">
        <f t="shared" si="62"/>
        <v>1</v>
      </c>
      <c r="U45" s="7">
        <f t="shared" si="30"/>
        <v>0</v>
      </c>
      <c r="V45" s="13">
        <f t="shared" si="5"/>
        <v>45640</v>
      </c>
      <c r="W45" s="14" t="str">
        <f t="shared" si="16"/>
        <v>Cmt</v>
      </c>
      <c r="X45" s="4" t="str">
        <f t="shared" si="6"/>
        <v/>
      </c>
      <c r="Y45" s="46" t="str">
        <f t="shared" si="17"/>
        <v/>
      </c>
      <c r="Z45" s="142" t="str">
        <f t="shared" si="18"/>
        <v/>
      </c>
      <c r="AA45" s="19">
        <v>15</v>
      </c>
      <c r="AB45" s="20">
        <v>7</v>
      </c>
      <c r="AC45" s="56">
        <f>IFERROR(((AA45&amp;"."&amp;AB45&amp;"."&amp;$AC$30)*1),"")</f>
        <v>45853</v>
      </c>
      <c r="AD45" s="57"/>
      <c r="AE45" s="57"/>
      <c r="AF45" s="286" t="s">
        <v>12</v>
      </c>
      <c r="AU45" s="101">
        <f>S45+(SUM($S$12:S44))</f>
        <v>80</v>
      </c>
      <c r="AV45" s="27">
        <f t="shared" ca="1" si="23"/>
        <v>45553</v>
      </c>
      <c r="AW45" s="137">
        <f t="shared" si="19"/>
        <v>0</v>
      </c>
      <c r="BB45" s="152">
        <f t="shared" si="24"/>
        <v>0</v>
      </c>
      <c r="BC45" s="147">
        <f t="shared" si="20"/>
        <v>0</v>
      </c>
    </row>
    <row r="46" spans="4:55" x14ac:dyDescent="0.25">
      <c r="D46" s="17"/>
      <c r="E46" s="17"/>
      <c r="F46" s="17">
        <f t="shared" ref="F46:G46" si="64">F39</f>
        <v>0</v>
      </c>
      <c r="G46" s="17">
        <f t="shared" si="64"/>
        <v>0</v>
      </c>
      <c r="H46" s="135"/>
      <c r="I46" s="117">
        <f t="shared" si="21"/>
        <v>45641</v>
      </c>
      <c r="J46" s="88"/>
      <c r="K46" s="89"/>
      <c r="L46" s="90"/>
      <c r="M46" s="86"/>
      <c r="N46" s="87">
        <f t="shared" si="32"/>
        <v>0</v>
      </c>
      <c r="O46" s="85">
        <f t="shared" si="60"/>
        <v>0</v>
      </c>
      <c r="P46" s="85" t="str">
        <f t="shared" si="13"/>
        <v/>
      </c>
      <c r="Q46" s="149">
        <f t="shared" si="22"/>
        <v>0</v>
      </c>
      <c r="R46" s="116">
        <f t="shared" si="61"/>
        <v>0</v>
      </c>
      <c r="S46" s="107">
        <f t="shared" si="29"/>
        <v>0</v>
      </c>
      <c r="T46" s="44">
        <f t="shared" si="62"/>
        <v>1</v>
      </c>
      <c r="U46" s="7">
        <f t="shared" si="30"/>
        <v>0</v>
      </c>
      <c r="V46" s="13">
        <f t="shared" si="5"/>
        <v>45641</v>
      </c>
      <c r="W46" s="14" t="str">
        <f t="shared" si="16"/>
        <v>Paz</v>
      </c>
      <c r="X46" s="4" t="str">
        <f t="shared" si="6"/>
        <v/>
      </c>
      <c r="Y46" s="46" t="str">
        <f t="shared" si="17"/>
        <v/>
      </c>
      <c r="Z46" s="142" t="str">
        <f t="shared" si="18"/>
        <v/>
      </c>
      <c r="AA46" s="19">
        <v>30</v>
      </c>
      <c r="AB46" s="20">
        <v>8</v>
      </c>
      <c r="AC46" s="56">
        <f>IFERROR(((AA46&amp;"."&amp;AB46&amp;"."&amp;$AC$30)*1),"")</f>
        <v>45899</v>
      </c>
      <c r="AD46" s="57"/>
      <c r="AE46" s="57"/>
      <c r="AF46" s="286" t="s">
        <v>13</v>
      </c>
      <c r="AU46" s="101">
        <f>S46+(SUM($S$12:S45))</f>
        <v>80</v>
      </c>
      <c r="AV46" s="27">
        <f t="shared" ca="1" si="23"/>
        <v>45554</v>
      </c>
      <c r="AW46" s="137">
        <f t="shared" si="19"/>
        <v>0</v>
      </c>
      <c r="BB46" s="152">
        <f t="shared" si="24"/>
        <v>0</v>
      </c>
      <c r="BC46" s="147">
        <f t="shared" si="20"/>
        <v>0</v>
      </c>
    </row>
    <row r="47" spans="4:55" x14ac:dyDescent="0.25">
      <c r="D47" s="17"/>
      <c r="E47" s="17"/>
      <c r="F47" s="17">
        <f t="shared" ref="F47:G47" si="65">F40</f>
        <v>0</v>
      </c>
      <c r="G47" s="17">
        <f t="shared" si="65"/>
        <v>4</v>
      </c>
      <c r="H47" s="135"/>
      <c r="I47" s="117">
        <f t="shared" si="21"/>
        <v>45642</v>
      </c>
      <c r="J47" s="88"/>
      <c r="K47" s="89"/>
      <c r="L47" s="90"/>
      <c r="M47" s="86"/>
      <c r="N47" s="87">
        <f t="shared" si="32"/>
        <v>4</v>
      </c>
      <c r="O47" s="85">
        <f t="shared" si="60"/>
        <v>4</v>
      </c>
      <c r="P47" s="85" t="str">
        <f t="shared" si="13"/>
        <v/>
      </c>
      <c r="Q47" s="149">
        <f t="shared" si="22"/>
        <v>0</v>
      </c>
      <c r="R47" s="116">
        <f t="shared" si="61"/>
        <v>0</v>
      </c>
      <c r="S47" s="107">
        <f t="shared" si="29"/>
        <v>4</v>
      </c>
      <c r="T47" s="44">
        <f t="shared" si="62"/>
        <v>1</v>
      </c>
      <c r="U47" s="7">
        <f t="shared" si="30"/>
        <v>0</v>
      </c>
      <c r="V47" s="13">
        <f t="shared" si="5"/>
        <v>45642</v>
      </c>
      <c r="W47" s="14" t="str">
        <f t="shared" si="16"/>
        <v>Pzt</v>
      </c>
      <c r="X47" s="4" t="str">
        <f t="shared" si="6"/>
        <v/>
      </c>
      <c r="Y47" s="46" t="str">
        <f t="shared" si="17"/>
        <v/>
      </c>
      <c r="Z47" s="142" t="str">
        <f t="shared" si="18"/>
        <v/>
      </c>
      <c r="AA47" s="19">
        <v>28</v>
      </c>
      <c r="AB47" s="20">
        <v>10</v>
      </c>
      <c r="AC47" s="56">
        <f>IFERROR(((AA47&amp;"."&amp;AB47&amp;"."&amp;$AC$30)*1),"")</f>
        <v>45958</v>
      </c>
      <c r="AD47" s="57"/>
      <c r="AE47" s="57">
        <v>0.5</v>
      </c>
      <c r="AF47" s="286" t="s">
        <v>15</v>
      </c>
      <c r="AU47" s="101">
        <f>S47+(SUM($S$12:S46))</f>
        <v>84</v>
      </c>
      <c r="AV47" s="27">
        <f t="shared" ca="1" si="23"/>
        <v>45555</v>
      </c>
      <c r="AW47" s="137">
        <f t="shared" si="19"/>
        <v>0</v>
      </c>
      <c r="BB47" s="152">
        <f t="shared" si="24"/>
        <v>0</v>
      </c>
      <c r="BC47" s="147">
        <f t="shared" si="20"/>
        <v>0</v>
      </c>
    </row>
    <row r="48" spans="4:55" ht="19.5" thickBot="1" x14ac:dyDescent="0.3">
      <c r="D48" s="17"/>
      <c r="E48" s="17"/>
      <c r="F48" s="17">
        <f t="shared" ref="F48:G48" si="66">F41</f>
        <v>0</v>
      </c>
      <c r="G48" s="17">
        <f t="shared" si="66"/>
        <v>4</v>
      </c>
      <c r="H48" s="135"/>
      <c r="I48" s="117">
        <f t="shared" si="21"/>
        <v>45643</v>
      </c>
      <c r="J48" s="88"/>
      <c r="K48" s="89"/>
      <c r="L48" s="90"/>
      <c r="M48" s="86"/>
      <c r="N48" s="87">
        <f t="shared" si="32"/>
        <v>4</v>
      </c>
      <c r="O48" s="85">
        <f t="shared" si="60"/>
        <v>4</v>
      </c>
      <c r="P48" s="85" t="str">
        <f t="shared" si="13"/>
        <v/>
      </c>
      <c r="Q48" s="149">
        <f t="shared" si="22"/>
        <v>0</v>
      </c>
      <c r="R48" s="116">
        <f t="shared" si="61"/>
        <v>0</v>
      </c>
      <c r="S48" s="107">
        <f t="shared" si="29"/>
        <v>4</v>
      </c>
      <c r="T48" s="44">
        <f t="shared" si="62"/>
        <v>1</v>
      </c>
      <c r="U48" s="7">
        <f t="shared" si="30"/>
        <v>0</v>
      </c>
      <c r="V48" s="13">
        <f t="shared" si="5"/>
        <v>45643</v>
      </c>
      <c r="W48" s="14" t="str">
        <f t="shared" si="16"/>
        <v>Sal</v>
      </c>
      <c r="X48" s="4" t="str">
        <f t="shared" si="6"/>
        <v/>
      </c>
      <c r="Y48" s="46" t="str">
        <f t="shared" si="17"/>
        <v/>
      </c>
      <c r="Z48" s="142" t="str">
        <f t="shared" si="18"/>
        <v/>
      </c>
      <c r="AA48" s="34">
        <v>29</v>
      </c>
      <c r="AB48" s="35">
        <v>10</v>
      </c>
      <c r="AC48" s="61">
        <f>IFERROR(((AA48&amp;"."&amp;AB48&amp;"."&amp;$AC$30)*1),"")</f>
        <v>45959</v>
      </c>
      <c r="AD48" s="62"/>
      <c r="AE48" s="62"/>
      <c r="AF48" s="287" t="s">
        <v>14</v>
      </c>
      <c r="AU48" s="101">
        <f>S48+(SUM($S$12:S47))</f>
        <v>88</v>
      </c>
      <c r="AV48" s="27">
        <f t="shared" ca="1" si="23"/>
        <v>45556</v>
      </c>
      <c r="AW48" s="137">
        <f t="shared" si="19"/>
        <v>0</v>
      </c>
      <c r="BB48" s="152">
        <f t="shared" si="24"/>
        <v>0</v>
      </c>
      <c r="BC48" s="147">
        <f t="shared" si="20"/>
        <v>0</v>
      </c>
    </row>
    <row r="49" spans="4:55" x14ac:dyDescent="0.25">
      <c r="D49" s="17"/>
      <c r="E49" s="17"/>
      <c r="F49" s="17">
        <f t="shared" ref="F49:G49" si="67">F42</f>
        <v>0</v>
      </c>
      <c r="G49" s="17">
        <f t="shared" si="67"/>
        <v>4</v>
      </c>
      <c r="H49" s="135"/>
      <c r="I49" s="117">
        <f t="shared" si="21"/>
        <v>45644</v>
      </c>
      <c r="J49" s="88"/>
      <c r="K49" s="89"/>
      <c r="L49" s="90"/>
      <c r="M49" s="86"/>
      <c r="N49" s="87">
        <f t="shared" si="32"/>
        <v>4</v>
      </c>
      <c r="O49" s="85">
        <f t="shared" si="60"/>
        <v>4</v>
      </c>
      <c r="P49" s="85" t="str">
        <f t="shared" si="13"/>
        <v/>
      </c>
      <c r="Q49" s="149">
        <f t="shared" si="22"/>
        <v>0</v>
      </c>
      <c r="R49" s="116">
        <f t="shared" si="61"/>
        <v>0</v>
      </c>
      <c r="S49" s="107">
        <f t="shared" si="29"/>
        <v>4</v>
      </c>
      <c r="T49" s="44">
        <f t="shared" si="62"/>
        <v>1</v>
      </c>
      <c r="U49" s="7">
        <f t="shared" si="30"/>
        <v>0</v>
      </c>
      <c r="V49" s="13">
        <f t="shared" si="5"/>
        <v>45644</v>
      </c>
      <c r="W49" s="14" t="str">
        <f t="shared" si="16"/>
        <v>Çar</v>
      </c>
      <c r="X49" s="4" t="str">
        <f t="shared" si="6"/>
        <v/>
      </c>
      <c r="Y49" s="46" t="str">
        <f t="shared" si="17"/>
        <v/>
      </c>
      <c r="Z49" s="142" t="str">
        <f t="shared" si="18"/>
        <v/>
      </c>
      <c r="AA49" s="25"/>
      <c r="AB49" s="25"/>
      <c r="AC49" s="36"/>
      <c r="AD49" s="39"/>
      <c r="AE49" s="39"/>
      <c r="AF49" s="291"/>
      <c r="AU49" s="101">
        <f>S49+(SUM($S$12:S48))</f>
        <v>92</v>
      </c>
      <c r="AV49" s="27">
        <f t="shared" ca="1" si="23"/>
        <v>45557</v>
      </c>
      <c r="AW49" s="137">
        <f t="shared" si="19"/>
        <v>0</v>
      </c>
      <c r="BB49" s="152">
        <f t="shared" si="24"/>
        <v>0</v>
      </c>
      <c r="BC49" s="147">
        <f t="shared" si="20"/>
        <v>0</v>
      </c>
    </row>
    <row r="50" spans="4:55" ht="19.5" thickBot="1" x14ac:dyDescent="0.3">
      <c r="D50" s="17"/>
      <c r="E50" s="17"/>
      <c r="F50" s="17">
        <f t="shared" ref="F50:G50" si="68">F43</f>
        <v>0</v>
      </c>
      <c r="G50" s="17">
        <f t="shared" si="68"/>
        <v>4</v>
      </c>
      <c r="H50" s="135"/>
      <c r="I50" s="117">
        <f t="shared" si="21"/>
        <v>45645</v>
      </c>
      <c r="J50" s="88"/>
      <c r="K50" s="89"/>
      <c r="L50" s="90"/>
      <c r="M50" s="86"/>
      <c r="N50" s="87">
        <f t="shared" si="32"/>
        <v>4</v>
      </c>
      <c r="O50" s="85">
        <f t="shared" si="60"/>
        <v>4</v>
      </c>
      <c r="P50" s="85" t="str">
        <f t="shared" si="13"/>
        <v/>
      </c>
      <c r="Q50" s="149">
        <f t="shared" si="22"/>
        <v>0</v>
      </c>
      <c r="R50" s="116">
        <f t="shared" si="61"/>
        <v>0</v>
      </c>
      <c r="S50" s="107">
        <f t="shared" si="29"/>
        <v>4</v>
      </c>
      <c r="T50" s="44">
        <f t="shared" si="62"/>
        <v>1</v>
      </c>
      <c r="U50" s="7">
        <f t="shared" si="30"/>
        <v>0</v>
      </c>
      <c r="V50" s="13">
        <f t="shared" si="5"/>
        <v>45645</v>
      </c>
      <c r="W50" s="14" t="str">
        <f t="shared" si="16"/>
        <v>Per</v>
      </c>
      <c r="X50" s="4" t="str">
        <f t="shared" si="6"/>
        <v/>
      </c>
      <c r="Y50" s="46" t="str">
        <f t="shared" si="17"/>
        <v/>
      </c>
      <c r="Z50" s="142" t="str">
        <f t="shared" si="18"/>
        <v/>
      </c>
      <c r="AA50" s="38"/>
      <c r="AB50" s="38"/>
      <c r="AC50" s="54">
        <f>IF(AC30=2030,2030,(IF(AC30="","",(AC30+1))))</f>
        <v>2026</v>
      </c>
      <c r="AD50" s="39"/>
      <c r="AE50" s="39"/>
      <c r="AF50" s="289" t="s">
        <v>38</v>
      </c>
      <c r="AU50" s="101">
        <f>S50+(SUM($S$12:S49))</f>
        <v>96</v>
      </c>
      <c r="AV50" s="27">
        <f t="shared" ca="1" si="23"/>
        <v>45558</v>
      </c>
      <c r="AW50" s="137">
        <f t="shared" si="19"/>
        <v>0</v>
      </c>
      <c r="BB50" s="152">
        <f t="shared" si="24"/>
        <v>0</v>
      </c>
      <c r="BC50" s="147">
        <f t="shared" si="20"/>
        <v>0</v>
      </c>
    </row>
    <row r="51" spans="4:55" ht="24" thickBot="1" x14ac:dyDescent="0.3">
      <c r="D51" s="17"/>
      <c r="E51" s="17"/>
      <c r="F51" s="17">
        <f t="shared" ref="F51:G51" si="69">F44</f>
        <v>0</v>
      </c>
      <c r="G51" s="17">
        <f t="shared" si="69"/>
        <v>4</v>
      </c>
      <c r="H51" s="135"/>
      <c r="I51" s="117">
        <f t="shared" si="21"/>
        <v>45646</v>
      </c>
      <c r="J51" s="88"/>
      <c r="K51" s="89"/>
      <c r="L51" s="90"/>
      <c r="M51" s="86"/>
      <c r="N51" s="87">
        <f t="shared" si="32"/>
        <v>4</v>
      </c>
      <c r="O51" s="85">
        <f t="shared" si="60"/>
        <v>4</v>
      </c>
      <c r="P51" s="85" t="str">
        <f t="shared" si="13"/>
        <v/>
      </c>
      <c r="Q51" s="149">
        <f t="shared" si="22"/>
        <v>0</v>
      </c>
      <c r="R51" s="116">
        <f t="shared" si="61"/>
        <v>0</v>
      </c>
      <c r="S51" s="107">
        <f t="shared" si="29"/>
        <v>4</v>
      </c>
      <c r="T51" s="44">
        <f t="shared" si="62"/>
        <v>1</v>
      </c>
      <c r="U51" s="7">
        <f t="shared" si="30"/>
        <v>0</v>
      </c>
      <c r="V51" s="13">
        <f t="shared" si="5"/>
        <v>45646</v>
      </c>
      <c r="W51" s="14" t="str">
        <f t="shared" si="16"/>
        <v>Cum</v>
      </c>
      <c r="X51" s="4" t="str">
        <f t="shared" si="6"/>
        <v/>
      </c>
      <c r="Y51" s="46" t="str">
        <f t="shared" si="17"/>
        <v/>
      </c>
      <c r="Z51" s="142" t="str">
        <f t="shared" si="18"/>
        <v/>
      </c>
      <c r="AA51" s="33" t="s">
        <v>16</v>
      </c>
      <c r="AB51" s="49" t="s">
        <v>17</v>
      </c>
      <c r="AC51" s="69" t="s">
        <v>35</v>
      </c>
      <c r="AD51" s="70"/>
      <c r="AE51" s="70"/>
      <c r="AF51" s="290" t="s">
        <v>18</v>
      </c>
      <c r="AU51" s="101">
        <f>S51+(SUM($S$12:S50))</f>
        <v>100</v>
      </c>
      <c r="AV51" s="27">
        <f t="shared" ca="1" si="23"/>
        <v>45559</v>
      </c>
      <c r="AW51" s="137">
        <f t="shared" si="19"/>
        <v>0</v>
      </c>
      <c r="BB51" s="152">
        <f t="shared" si="24"/>
        <v>0</v>
      </c>
      <c r="BC51" s="147">
        <f t="shared" si="20"/>
        <v>0</v>
      </c>
    </row>
    <row r="52" spans="4:55" x14ac:dyDescent="0.25">
      <c r="D52" s="17"/>
      <c r="E52" s="17"/>
      <c r="F52" s="17">
        <f t="shared" ref="F52:G52" si="70">F45</f>
        <v>0</v>
      </c>
      <c r="G52" s="17">
        <f t="shared" si="70"/>
        <v>0</v>
      </c>
      <c r="H52" s="135"/>
      <c r="I52" s="117">
        <f t="shared" si="21"/>
        <v>45647</v>
      </c>
      <c r="J52" s="88"/>
      <c r="K52" s="89"/>
      <c r="L52" s="90"/>
      <c r="M52" s="86"/>
      <c r="N52" s="87">
        <f t="shared" si="32"/>
        <v>0</v>
      </c>
      <c r="O52" s="85">
        <f t="shared" si="60"/>
        <v>0</v>
      </c>
      <c r="P52" s="85" t="str">
        <f t="shared" si="13"/>
        <v/>
      </c>
      <c r="Q52" s="149">
        <f t="shared" si="22"/>
        <v>0</v>
      </c>
      <c r="R52" s="116">
        <f t="shared" si="61"/>
        <v>0</v>
      </c>
      <c r="S52" s="107">
        <f t="shared" si="29"/>
        <v>0</v>
      </c>
      <c r="T52" s="44">
        <f t="shared" si="62"/>
        <v>1</v>
      </c>
      <c r="U52" s="7">
        <f t="shared" si="30"/>
        <v>0</v>
      </c>
      <c r="V52" s="13">
        <f t="shared" si="5"/>
        <v>45647</v>
      </c>
      <c r="W52" s="14" t="str">
        <f t="shared" si="16"/>
        <v>Cmt</v>
      </c>
      <c r="X52" s="4" t="str">
        <f t="shared" si="6"/>
        <v/>
      </c>
      <c r="Y52" s="46" t="str">
        <f t="shared" si="17"/>
        <v/>
      </c>
      <c r="Z52" s="142" t="str">
        <f t="shared" si="18"/>
        <v/>
      </c>
      <c r="AA52" s="42">
        <v>1</v>
      </c>
      <c r="AB52" s="43">
        <v>1</v>
      </c>
      <c r="AC52" s="63">
        <f>IF(AC50="","",(IFERROR(((AA52&amp;"."&amp;AB52&amp;"."&amp;$AC$50)*1),"")))</f>
        <v>46023</v>
      </c>
      <c r="AD52" s="64">
        <v>0</v>
      </c>
      <c r="AE52" s="64"/>
      <c r="AF52" s="283" t="s">
        <v>0</v>
      </c>
      <c r="AU52" s="101">
        <f>S52+(SUM($S$12:S51))</f>
        <v>100</v>
      </c>
      <c r="AV52" s="27">
        <f t="shared" ca="1" si="23"/>
        <v>45560</v>
      </c>
      <c r="AW52" s="137">
        <f t="shared" si="19"/>
        <v>0</v>
      </c>
      <c r="BB52" s="152">
        <f t="shared" si="24"/>
        <v>0</v>
      </c>
      <c r="BC52" s="147">
        <f t="shared" si="20"/>
        <v>0</v>
      </c>
    </row>
    <row r="53" spans="4:55" x14ac:dyDescent="0.25">
      <c r="D53" s="17"/>
      <c r="E53" s="17"/>
      <c r="F53" s="17">
        <f t="shared" ref="F53:G53" si="71">F46</f>
        <v>0</v>
      </c>
      <c r="G53" s="17">
        <f t="shared" si="71"/>
        <v>0</v>
      </c>
      <c r="H53" s="135"/>
      <c r="I53" s="117">
        <f t="shared" si="21"/>
        <v>45648</v>
      </c>
      <c r="J53" s="88"/>
      <c r="K53" s="89"/>
      <c r="L53" s="90"/>
      <c r="M53" s="86"/>
      <c r="N53" s="87">
        <f t="shared" si="32"/>
        <v>0</v>
      </c>
      <c r="O53" s="85">
        <f t="shared" si="60"/>
        <v>0</v>
      </c>
      <c r="P53" s="85" t="str">
        <f t="shared" si="13"/>
        <v/>
      </c>
      <c r="Q53" s="149">
        <f t="shared" si="22"/>
        <v>0</v>
      </c>
      <c r="R53" s="116">
        <f t="shared" si="61"/>
        <v>0</v>
      </c>
      <c r="S53" s="107">
        <f t="shared" si="29"/>
        <v>0</v>
      </c>
      <c r="T53" s="44">
        <f t="shared" si="62"/>
        <v>1</v>
      </c>
      <c r="U53" s="7">
        <f t="shared" si="30"/>
        <v>0</v>
      </c>
      <c r="V53" s="13">
        <f t="shared" si="5"/>
        <v>45648</v>
      </c>
      <c r="W53" s="14" t="str">
        <f t="shared" si="16"/>
        <v>Paz</v>
      </c>
      <c r="X53" s="4" t="str">
        <f t="shared" si="6"/>
        <v/>
      </c>
      <c r="Y53" s="46" t="str">
        <f t="shared" si="17"/>
        <v/>
      </c>
      <c r="Z53" s="142" t="str">
        <f t="shared" si="18"/>
        <v/>
      </c>
      <c r="AA53" s="40">
        <f>VLOOKUP($AC$50,$AO$12:$AQ$21,2,0)</f>
        <v>20</v>
      </c>
      <c r="AB53" s="41">
        <f>VLOOKUP($AC$50,$AO$12:$AQ$21,3,0)</f>
        <v>3</v>
      </c>
      <c r="AC53" s="58">
        <f>IFERROR((IFERROR(((AA53&amp;"."&amp;AB53&amp;"."&amp;$AC$50)*1),"")-1),"")</f>
        <v>46100</v>
      </c>
      <c r="AD53" s="57">
        <v>0</v>
      </c>
      <c r="AE53" s="59">
        <v>0.5</v>
      </c>
      <c r="AF53" s="284" t="s">
        <v>1</v>
      </c>
      <c r="AU53" s="101">
        <f>S53+(SUM($S$12:S52))</f>
        <v>100</v>
      </c>
      <c r="AV53" s="27">
        <f t="shared" ca="1" si="23"/>
        <v>45561</v>
      </c>
      <c r="AW53" s="137">
        <f t="shared" si="19"/>
        <v>0</v>
      </c>
      <c r="BB53" s="152">
        <f t="shared" si="24"/>
        <v>0</v>
      </c>
      <c r="BC53" s="147">
        <f t="shared" si="20"/>
        <v>0</v>
      </c>
    </row>
    <row r="54" spans="4:55" x14ac:dyDescent="0.25">
      <c r="D54" s="17"/>
      <c r="E54" s="17"/>
      <c r="F54" s="17">
        <f t="shared" ref="F54:G54" si="72">F47</f>
        <v>0</v>
      </c>
      <c r="G54" s="17">
        <f t="shared" si="72"/>
        <v>4</v>
      </c>
      <c r="H54" s="135"/>
      <c r="I54" s="117">
        <f t="shared" si="21"/>
        <v>45649</v>
      </c>
      <c r="J54" s="88"/>
      <c r="K54" s="89"/>
      <c r="L54" s="90"/>
      <c r="M54" s="86"/>
      <c r="N54" s="87">
        <f t="shared" si="32"/>
        <v>4</v>
      </c>
      <c r="O54" s="85">
        <f t="shared" si="60"/>
        <v>4</v>
      </c>
      <c r="P54" s="85" t="str">
        <f t="shared" si="13"/>
        <v/>
      </c>
      <c r="Q54" s="149">
        <f t="shared" si="22"/>
        <v>0</v>
      </c>
      <c r="R54" s="116">
        <f t="shared" si="61"/>
        <v>0</v>
      </c>
      <c r="S54" s="107">
        <f t="shared" si="29"/>
        <v>4</v>
      </c>
      <c r="T54" s="44">
        <f t="shared" si="62"/>
        <v>1</v>
      </c>
      <c r="U54" s="7">
        <f t="shared" si="30"/>
        <v>0</v>
      </c>
      <c r="V54" s="13">
        <f t="shared" si="5"/>
        <v>45649</v>
      </c>
      <c r="W54" s="14" t="str">
        <f t="shared" si="16"/>
        <v>Pzt</v>
      </c>
      <c r="X54" s="4" t="str">
        <f t="shared" si="6"/>
        <v/>
      </c>
      <c r="Y54" s="46" t="str">
        <f t="shared" si="17"/>
        <v/>
      </c>
      <c r="Z54" s="142" t="str">
        <f t="shared" si="18"/>
        <v/>
      </c>
      <c r="AA54" s="31">
        <f>AA53+1</f>
        <v>21</v>
      </c>
      <c r="AB54" s="32" t="str">
        <f>TEXT(AC54,"A")</f>
        <v>3</v>
      </c>
      <c r="AC54" s="60">
        <f>IFERROR((AC53+1),"")</f>
        <v>46101</v>
      </c>
      <c r="AD54" s="57">
        <v>0</v>
      </c>
      <c r="AE54" s="59"/>
      <c r="AF54" s="285" t="s">
        <v>2</v>
      </c>
      <c r="AU54" s="101">
        <f>S54+(SUM($S$12:S53))</f>
        <v>104</v>
      </c>
      <c r="AV54" s="27">
        <f t="shared" ca="1" si="23"/>
        <v>45562</v>
      </c>
      <c r="AW54" s="137">
        <f t="shared" si="19"/>
        <v>0</v>
      </c>
      <c r="BB54" s="152">
        <f t="shared" si="24"/>
        <v>0</v>
      </c>
      <c r="BC54" s="147">
        <f t="shared" si="20"/>
        <v>0</v>
      </c>
    </row>
    <row r="55" spans="4:55" x14ac:dyDescent="0.25">
      <c r="D55" s="17"/>
      <c r="E55" s="17"/>
      <c r="F55" s="17">
        <f t="shared" ref="F55:G55" si="73">F48</f>
        <v>0</v>
      </c>
      <c r="G55" s="17">
        <f t="shared" si="73"/>
        <v>4</v>
      </c>
      <c r="H55" s="135"/>
      <c r="I55" s="117">
        <f t="shared" si="21"/>
        <v>45650</v>
      </c>
      <c r="J55" s="88"/>
      <c r="K55" s="89"/>
      <c r="L55" s="90"/>
      <c r="M55" s="86"/>
      <c r="N55" s="87">
        <f t="shared" si="32"/>
        <v>4</v>
      </c>
      <c r="O55" s="85">
        <f t="shared" si="60"/>
        <v>4</v>
      </c>
      <c r="P55" s="85" t="str">
        <f t="shared" si="13"/>
        <v/>
      </c>
      <c r="Q55" s="149">
        <f t="shared" si="22"/>
        <v>0</v>
      </c>
      <c r="R55" s="116">
        <f t="shared" si="61"/>
        <v>0</v>
      </c>
      <c r="S55" s="107">
        <f t="shared" si="29"/>
        <v>4</v>
      </c>
      <c r="T55" s="44">
        <f t="shared" si="62"/>
        <v>1</v>
      </c>
      <c r="U55" s="7">
        <f t="shared" si="30"/>
        <v>0</v>
      </c>
      <c r="V55" s="13">
        <f t="shared" si="5"/>
        <v>45650</v>
      </c>
      <c r="W55" s="14" t="str">
        <f t="shared" si="16"/>
        <v>Sal</v>
      </c>
      <c r="X55" s="4" t="str">
        <f t="shared" si="6"/>
        <v/>
      </c>
      <c r="Y55" s="46" t="str">
        <f t="shared" si="17"/>
        <v/>
      </c>
      <c r="Z55" s="142" t="str">
        <f t="shared" si="18"/>
        <v/>
      </c>
      <c r="AA55" s="31">
        <f>AA54+1</f>
        <v>22</v>
      </c>
      <c r="AB55" s="32" t="str">
        <f t="shared" ref="AB55:AB56" si="74">TEXT(AC55,"A")</f>
        <v>3</v>
      </c>
      <c r="AC55" s="60">
        <f t="shared" ref="AC55:AC56" si="75">IFERROR((AC54+1),"")</f>
        <v>46102</v>
      </c>
      <c r="AD55" s="57">
        <v>0</v>
      </c>
      <c r="AE55" s="59"/>
      <c r="AF55" s="285" t="s">
        <v>3</v>
      </c>
      <c r="AU55" s="101">
        <f>S55+(SUM($S$12:S54))</f>
        <v>108</v>
      </c>
      <c r="AV55" s="27">
        <f t="shared" ca="1" si="23"/>
        <v>45563</v>
      </c>
      <c r="AW55" s="137">
        <f t="shared" si="19"/>
        <v>0</v>
      </c>
      <c r="BB55" s="152">
        <f t="shared" si="24"/>
        <v>0</v>
      </c>
      <c r="BC55" s="147">
        <f t="shared" si="20"/>
        <v>0</v>
      </c>
    </row>
    <row r="56" spans="4:55" x14ac:dyDescent="0.25">
      <c r="D56" s="17"/>
      <c r="E56" s="17"/>
      <c r="F56" s="17">
        <f t="shared" ref="F56:G56" si="76">F49</f>
        <v>0</v>
      </c>
      <c r="G56" s="17">
        <f t="shared" si="76"/>
        <v>4</v>
      </c>
      <c r="H56" s="135"/>
      <c r="I56" s="117">
        <f t="shared" si="21"/>
        <v>45651</v>
      </c>
      <c r="J56" s="88"/>
      <c r="K56" s="89"/>
      <c r="L56" s="90"/>
      <c r="M56" s="86"/>
      <c r="N56" s="87">
        <f t="shared" si="32"/>
        <v>4</v>
      </c>
      <c r="O56" s="85">
        <f t="shared" si="60"/>
        <v>4</v>
      </c>
      <c r="P56" s="85" t="str">
        <f t="shared" si="13"/>
        <v/>
      </c>
      <c r="Q56" s="149">
        <f t="shared" si="22"/>
        <v>0</v>
      </c>
      <c r="R56" s="116">
        <f t="shared" si="61"/>
        <v>0</v>
      </c>
      <c r="S56" s="107">
        <f t="shared" si="29"/>
        <v>4</v>
      </c>
      <c r="T56" s="44">
        <f t="shared" si="62"/>
        <v>1</v>
      </c>
      <c r="U56" s="7">
        <f t="shared" si="30"/>
        <v>0</v>
      </c>
      <c r="V56" s="13">
        <f t="shared" si="5"/>
        <v>45651</v>
      </c>
      <c r="W56" s="14" t="str">
        <f t="shared" si="16"/>
        <v>Çar</v>
      </c>
      <c r="X56" s="4" t="str">
        <f t="shared" si="6"/>
        <v/>
      </c>
      <c r="Y56" s="46" t="str">
        <f t="shared" si="17"/>
        <v/>
      </c>
      <c r="Z56" s="142" t="str">
        <f t="shared" si="18"/>
        <v/>
      </c>
      <c r="AA56" s="31">
        <f>AA55+1</f>
        <v>23</v>
      </c>
      <c r="AB56" s="32" t="str">
        <f t="shared" si="74"/>
        <v>3</v>
      </c>
      <c r="AC56" s="60">
        <f t="shared" si="75"/>
        <v>46103</v>
      </c>
      <c r="AD56" s="57">
        <v>0</v>
      </c>
      <c r="AE56" s="59"/>
      <c r="AF56" s="285" t="s">
        <v>4</v>
      </c>
      <c r="AU56" s="101">
        <f>S56+(SUM($S$12:S55))</f>
        <v>112</v>
      </c>
      <c r="AV56" s="27">
        <f t="shared" ca="1" si="23"/>
        <v>45564</v>
      </c>
      <c r="AW56" s="137">
        <f t="shared" si="19"/>
        <v>0</v>
      </c>
      <c r="BB56" s="152">
        <f t="shared" si="24"/>
        <v>0</v>
      </c>
      <c r="BC56" s="147">
        <f t="shared" si="20"/>
        <v>0</v>
      </c>
    </row>
    <row r="57" spans="4:55" x14ac:dyDescent="0.25">
      <c r="D57" s="17"/>
      <c r="E57" s="17"/>
      <c r="F57" s="17">
        <f t="shared" ref="F57:G57" si="77">F50</f>
        <v>0</v>
      </c>
      <c r="G57" s="17">
        <f t="shared" si="77"/>
        <v>4</v>
      </c>
      <c r="H57" s="135"/>
      <c r="I57" s="117">
        <f t="shared" si="21"/>
        <v>45652</v>
      </c>
      <c r="J57" s="88"/>
      <c r="K57" s="89"/>
      <c r="L57" s="90"/>
      <c r="M57" s="86"/>
      <c r="N57" s="87">
        <f t="shared" si="32"/>
        <v>4</v>
      </c>
      <c r="O57" s="85">
        <f t="shared" si="60"/>
        <v>4</v>
      </c>
      <c r="P57" s="85" t="str">
        <f t="shared" si="13"/>
        <v/>
      </c>
      <c r="Q57" s="149">
        <f t="shared" si="22"/>
        <v>0</v>
      </c>
      <c r="R57" s="116">
        <f t="shared" si="61"/>
        <v>0</v>
      </c>
      <c r="S57" s="107">
        <f t="shared" si="29"/>
        <v>4</v>
      </c>
      <c r="T57" s="44">
        <f t="shared" si="62"/>
        <v>1</v>
      </c>
      <c r="U57" s="7">
        <f t="shared" si="30"/>
        <v>0</v>
      </c>
      <c r="V57" s="13">
        <f t="shared" si="5"/>
        <v>45652</v>
      </c>
      <c r="W57" s="14" t="str">
        <f t="shared" si="16"/>
        <v>Per</v>
      </c>
      <c r="X57" s="4" t="str">
        <f t="shared" si="6"/>
        <v/>
      </c>
      <c r="Y57" s="46" t="str">
        <f t="shared" si="17"/>
        <v/>
      </c>
      <c r="Z57" s="142" t="str">
        <f t="shared" si="18"/>
        <v/>
      </c>
      <c r="AA57" s="19">
        <v>23</v>
      </c>
      <c r="AB57" s="20">
        <v>4</v>
      </c>
      <c r="AC57" s="56">
        <f>IFERROR(((AA57&amp;"."&amp;AB57&amp;"."&amp;$AC$50)*1),"")</f>
        <v>46135</v>
      </c>
      <c r="AD57" s="57">
        <v>0</v>
      </c>
      <c r="AE57" s="57"/>
      <c r="AF57" s="286" t="s">
        <v>6</v>
      </c>
      <c r="AU57" s="101">
        <f>S57+(SUM($S$12:S56))</f>
        <v>116</v>
      </c>
      <c r="AV57" s="27">
        <f t="shared" ca="1" si="23"/>
        <v>45565</v>
      </c>
      <c r="AW57" s="137">
        <f t="shared" si="19"/>
        <v>0</v>
      </c>
      <c r="BB57" s="152">
        <f t="shared" si="24"/>
        <v>0</v>
      </c>
      <c r="BC57" s="147">
        <f t="shared" si="20"/>
        <v>0</v>
      </c>
    </row>
    <row r="58" spans="4:55" x14ac:dyDescent="0.25">
      <c r="D58" s="17"/>
      <c r="E58" s="17"/>
      <c r="F58" s="17">
        <f t="shared" ref="F58:G58" si="78">F51</f>
        <v>0</v>
      </c>
      <c r="G58" s="17">
        <f t="shared" si="78"/>
        <v>4</v>
      </c>
      <c r="H58" s="135"/>
      <c r="I58" s="117">
        <f t="shared" si="21"/>
        <v>45653</v>
      </c>
      <c r="J58" s="88"/>
      <c r="K58" s="89"/>
      <c r="L58" s="90"/>
      <c r="M58" s="86"/>
      <c r="N58" s="87">
        <f t="shared" si="32"/>
        <v>4</v>
      </c>
      <c r="O58" s="85">
        <f t="shared" si="60"/>
        <v>4</v>
      </c>
      <c r="P58" s="85" t="str">
        <f t="shared" si="13"/>
        <v/>
      </c>
      <c r="Q58" s="149">
        <f t="shared" si="22"/>
        <v>0</v>
      </c>
      <c r="R58" s="116">
        <f t="shared" si="61"/>
        <v>0</v>
      </c>
      <c r="S58" s="107">
        <f t="shared" si="29"/>
        <v>4</v>
      </c>
      <c r="T58" s="44">
        <f t="shared" si="62"/>
        <v>1</v>
      </c>
      <c r="U58" s="7">
        <f t="shared" si="30"/>
        <v>0</v>
      </c>
      <c r="V58" s="13">
        <f t="shared" si="5"/>
        <v>45653</v>
      </c>
      <c r="W58" s="14" t="str">
        <f t="shared" si="16"/>
        <v>Cum</v>
      </c>
      <c r="X58" s="4" t="str">
        <f t="shared" si="6"/>
        <v/>
      </c>
      <c r="Y58" s="46" t="str">
        <f t="shared" si="17"/>
        <v/>
      </c>
      <c r="Z58" s="142" t="str">
        <f t="shared" si="18"/>
        <v/>
      </c>
      <c r="AA58" s="19">
        <v>1</v>
      </c>
      <c r="AB58" s="20">
        <v>5</v>
      </c>
      <c r="AC58" s="56">
        <f>IFERROR(((AA58&amp;"."&amp;AB58&amp;"."&amp;$AC$50)*1),"")</f>
        <v>46143</v>
      </c>
      <c r="AD58" s="57">
        <v>0</v>
      </c>
      <c r="AE58" s="57"/>
      <c r="AF58" s="286" t="s">
        <v>5</v>
      </c>
      <c r="AU58" s="101">
        <f>S58+(SUM($S$12:S57))</f>
        <v>120</v>
      </c>
      <c r="AV58" s="27">
        <f t="shared" ca="1" si="23"/>
        <v>45566</v>
      </c>
      <c r="AW58" s="137">
        <f t="shared" si="19"/>
        <v>0</v>
      </c>
      <c r="BB58" s="152">
        <f t="shared" si="24"/>
        <v>0</v>
      </c>
      <c r="BC58" s="147">
        <f t="shared" si="20"/>
        <v>0</v>
      </c>
    </row>
    <row r="59" spans="4:55" x14ac:dyDescent="0.25">
      <c r="D59" s="17"/>
      <c r="E59" s="17"/>
      <c r="F59" s="17">
        <f t="shared" ref="F59:G59" si="79">F52</f>
        <v>0</v>
      </c>
      <c r="G59" s="17">
        <f t="shared" si="79"/>
        <v>0</v>
      </c>
      <c r="H59" s="135"/>
      <c r="I59" s="117">
        <f t="shared" si="21"/>
        <v>45654</v>
      </c>
      <c r="J59" s="88"/>
      <c r="K59" s="89"/>
      <c r="L59" s="90"/>
      <c r="M59" s="86"/>
      <c r="N59" s="87">
        <f t="shared" si="32"/>
        <v>0</v>
      </c>
      <c r="O59" s="85">
        <f t="shared" si="60"/>
        <v>0</v>
      </c>
      <c r="P59" s="85" t="str">
        <f t="shared" si="13"/>
        <v/>
      </c>
      <c r="Q59" s="149">
        <f t="shared" si="22"/>
        <v>0</v>
      </c>
      <c r="R59" s="116">
        <f t="shared" si="61"/>
        <v>0</v>
      </c>
      <c r="S59" s="107">
        <f t="shared" si="29"/>
        <v>0</v>
      </c>
      <c r="T59" s="44">
        <f t="shared" si="62"/>
        <v>1</v>
      </c>
      <c r="U59" s="7">
        <f t="shared" si="30"/>
        <v>0</v>
      </c>
      <c r="V59" s="13">
        <f t="shared" si="5"/>
        <v>45654</v>
      </c>
      <c r="W59" s="14" t="str">
        <f t="shared" si="16"/>
        <v>Cmt</v>
      </c>
      <c r="X59" s="4" t="str">
        <f t="shared" si="6"/>
        <v/>
      </c>
      <c r="Y59" s="46" t="str">
        <f t="shared" si="17"/>
        <v/>
      </c>
      <c r="Z59" s="142" t="str">
        <f t="shared" si="18"/>
        <v/>
      </c>
      <c r="AA59" s="19">
        <v>19</v>
      </c>
      <c r="AB59" s="20">
        <v>5</v>
      </c>
      <c r="AC59" s="56">
        <f>IFERROR(((AA59&amp;"."&amp;AB59&amp;"."&amp;$AC$50)*1),"")</f>
        <v>46161</v>
      </c>
      <c r="AD59" s="57">
        <v>0</v>
      </c>
      <c r="AE59" s="57"/>
      <c r="AF59" s="286" t="s">
        <v>7</v>
      </c>
      <c r="AU59" s="101">
        <f>S59+(SUM($S$12:S58))</f>
        <v>120</v>
      </c>
      <c r="AV59" s="27">
        <f t="shared" ca="1" si="23"/>
        <v>45567</v>
      </c>
      <c r="AW59" s="137">
        <f t="shared" si="19"/>
        <v>0</v>
      </c>
      <c r="BB59" s="152">
        <f t="shared" si="24"/>
        <v>0</v>
      </c>
      <c r="BC59" s="147">
        <f t="shared" si="20"/>
        <v>0</v>
      </c>
    </row>
    <row r="60" spans="4:55" x14ac:dyDescent="0.25">
      <c r="D60" s="17"/>
      <c r="E60" s="17"/>
      <c r="F60" s="17">
        <f t="shared" ref="F60:G60" si="80">F53</f>
        <v>0</v>
      </c>
      <c r="G60" s="17">
        <f t="shared" si="80"/>
        <v>0</v>
      </c>
      <c r="H60" s="135"/>
      <c r="I60" s="117">
        <f t="shared" si="21"/>
        <v>45655</v>
      </c>
      <c r="J60" s="88"/>
      <c r="K60" s="89"/>
      <c r="L60" s="90"/>
      <c r="M60" s="86"/>
      <c r="N60" s="87">
        <f t="shared" si="32"/>
        <v>0</v>
      </c>
      <c r="O60" s="85">
        <f t="shared" si="60"/>
        <v>0</v>
      </c>
      <c r="P60" s="85" t="str">
        <f t="shared" si="13"/>
        <v/>
      </c>
      <c r="Q60" s="149">
        <f t="shared" si="22"/>
        <v>0</v>
      </c>
      <c r="R60" s="116">
        <f t="shared" si="61"/>
        <v>0</v>
      </c>
      <c r="S60" s="107">
        <f t="shared" si="29"/>
        <v>0</v>
      </c>
      <c r="T60" s="44">
        <f t="shared" si="62"/>
        <v>1</v>
      </c>
      <c r="U60" s="7">
        <f t="shared" si="30"/>
        <v>0</v>
      </c>
      <c r="V60" s="13">
        <f t="shared" si="5"/>
        <v>45655</v>
      </c>
      <c r="W60" s="14" t="str">
        <f t="shared" si="16"/>
        <v>Paz</v>
      </c>
      <c r="X60" s="4" t="str">
        <f t="shared" si="6"/>
        <v/>
      </c>
      <c r="Y60" s="46" t="str">
        <f t="shared" si="17"/>
        <v/>
      </c>
      <c r="Z60" s="142" t="str">
        <f t="shared" si="18"/>
        <v/>
      </c>
      <c r="AA60" s="31">
        <f>VLOOKUP($AC$50,$AO$12:$AS$21,4,0)</f>
        <v>27</v>
      </c>
      <c r="AB60" s="32">
        <f>VLOOKUP($AC$50,$AO$12:$AS$21,5,0)</f>
        <v>5</v>
      </c>
      <c r="AC60" s="58">
        <f>IFERROR((IFERROR(((AA60&amp;"."&amp;AB60&amp;"."&amp;$AC$50)*1),"")-1),"")</f>
        <v>46168</v>
      </c>
      <c r="AD60" s="57"/>
      <c r="AE60" s="59">
        <v>0.5</v>
      </c>
      <c r="AF60" s="284" t="s">
        <v>39</v>
      </c>
      <c r="AU60" s="101">
        <f>S60+(SUM($S$12:S59))</f>
        <v>120</v>
      </c>
      <c r="AV60" s="27">
        <f t="shared" ca="1" si="23"/>
        <v>45568</v>
      </c>
      <c r="AW60" s="137">
        <f t="shared" si="19"/>
        <v>0</v>
      </c>
      <c r="BB60" s="152">
        <f t="shared" si="24"/>
        <v>0</v>
      </c>
      <c r="BC60" s="147">
        <f t="shared" si="20"/>
        <v>0</v>
      </c>
    </row>
    <row r="61" spans="4:55" x14ac:dyDescent="0.25">
      <c r="D61" s="17"/>
      <c r="E61" s="17"/>
      <c r="F61" s="17">
        <f t="shared" ref="F61:G61" si="81">F54</f>
        <v>0</v>
      </c>
      <c r="G61" s="17">
        <f t="shared" si="81"/>
        <v>4</v>
      </c>
      <c r="H61" s="135"/>
      <c r="I61" s="117">
        <f t="shared" si="21"/>
        <v>45656</v>
      </c>
      <c r="J61" s="88"/>
      <c r="K61" s="89"/>
      <c r="L61" s="90"/>
      <c r="M61" s="86"/>
      <c r="N61" s="87">
        <f t="shared" si="32"/>
        <v>4</v>
      </c>
      <c r="O61" s="85">
        <f t="shared" si="60"/>
        <v>4</v>
      </c>
      <c r="P61" s="85" t="str">
        <f t="shared" si="13"/>
        <v/>
      </c>
      <c r="Q61" s="149">
        <f t="shared" si="22"/>
        <v>0</v>
      </c>
      <c r="R61" s="116">
        <f t="shared" si="61"/>
        <v>0</v>
      </c>
      <c r="S61" s="107">
        <f t="shared" si="29"/>
        <v>4</v>
      </c>
      <c r="T61" s="44">
        <f t="shared" si="62"/>
        <v>1</v>
      </c>
      <c r="U61" s="7">
        <f t="shared" si="30"/>
        <v>0</v>
      </c>
      <c r="V61" s="13">
        <f t="shared" si="5"/>
        <v>45656</v>
      </c>
      <c r="W61" s="14" t="str">
        <f t="shared" si="16"/>
        <v>Pzt</v>
      </c>
      <c r="X61" s="4" t="str">
        <f t="shared" si="6"/>
        <v/>
      </c>
      <c r="Y61" s="46" t="str">
        <f t="shared" si="17"/>
        <v/>
      </c>
      <c r="Z61" s="142" t="str">
        <f t="shared" si="18"/>
        <v/>
      </c>
      <c r="AA61" s="31">
        <f>AA60+1</f>
        <v>28</v>
      </c>
      <c r="AB61" s="32" t="str">
        <f>TEXT(AC61,"A")</f>
        <v>5</v>
      </c>
      <c r="AC61" s="60">
        <f>IFERROR((AC60+1),"")</f>
        <v>46169</v>
      </c>
      <c r="AD61" s="57"/>
      <c r="AE61" s="59"/>
      <c r="AF61" s="285" t="s">
        <v>8</v>
      </c>
      <c r="AU61" s="101">
        <f>S61+(SUM($S$12:S60))</f>
        <v>124</v>
      </c>
      <c r="AV61" s="27">
        <f t="shared" ca="1" si="23"/>
        <v>45569</v>
      </c>
      <c r="AW61" s="137">
        <f t="shared" si="19"/>
        <v>0</v>
      </c>
      <c r="BB61" s="152">
        <f t="shared" si="24"/>
        <v>0</v>
      </c>
      <c r="BC61" s="147">
        <f t="shared" si="20"/>
        <v>0</v>
      </c>
    </row>
    <row r="62" spans="4:55" x14ac:dyDescent="0.25">
      <c r="D62" s="17"/>
      <c r="E62" s="17"/>
      <c r="F62" s="17">
        <f t="shared" ref="F62:G62" si="82">F55</f>
        <v>0</v>
      </c>
      <c r="G62" s="17">
        <f t="shared" si="82"/>
        <v>4</v>
      </c>
      <c r="H62" s="135"/>
      <c r="I62" s="117">
        <f t="shared" si="21"/>
        <v>45657</v>
      </c>
      <c r="J62" s="88"/>
      <c r="K62" s="89"/>
      <c r="L62" s="90"/>
      <c r="M62" s="86"/>
      <c r="N62" s="87">
        <f t="shared" si="32"/>
        <v>4</v>
      </c>
      <c r="O62" s="85">
        <f t="shared" si="60"/>
        <v>4</v>
      </c>
      <c r="P62" s="85" t="str">
        <f t="shared" si="13"/>
        <v/>
      </c>
      <c r="Q62" s="149">
        <f t="shared" si="22"/>
        <v>0</v>
      </c>
      <c r="R62" s="116">
        <f t="shared" si="61"/>
        <v>0</v>
      </c>
      <c r="S62" s="107">
        <f t="shared" si="29"/>
        <v>4</v>
      </c>
      <c r="T62" s="44">
        <f t="shared" si="62"/>
        <v>1</v>
      </c>
      <c r="U62" s="7">
        <f t="shared" si="30"/>
        <v>0</v>
      </c>
      <c r="V62" s="13">
        <f t="shared" si="5"/>
        <v>45657</v>
      </c>
      <c r="W62" s="14" t="str">
        <f t="shared" si="16"/>
        <v>Sal</v>
      </c>
      <c r="X62" s="4" t="str">
        <f t="shared" si="6"/>
        <v/>
      </c>
      <c r="Y62" s="46" t="str">
        <f t="shared" si="17"/>
        <v/>
      </c>
      <c r="Z62" s="142" t="str">
        <f t="shared" si="18"/>
        <v/>
      </c>
      <c r="AA62" s="31">
        <f>AA61+1</f>
        <v>29</v>
      </c>
      <c r="AB62" s="32" t="str">
        <f t="shared" ref="AB62:AB64" si="83">TEXT(AC62,"A")</f>
        <v>5</v>
      </c>
      <c r="AC62" s="60">
        <f t="shared" ref="AC62:AC64" si="84">IFERROR((AC61+1),"")</f>
        <v>46170</v>
      </c>
      <c r="AD62" s="57"/>
      <c r="AE62" s="59"/>
      <c r="AF62" s="285" t="s">
        <v>9</v>
      </c>
      <c r="AU62" s="101">
        <f>S62+(SUM($S$12:S61))</f>
        <v>128</v>
      </c>
      <c r="AV62" s="27">
        <f t="shared" ca="1" si="23"/>
        <v>45570</v>
      </c>
      <c r="AW62" s="137">
        <f t="shared" si="19"/>
        <v>0</v>
      </c>
      <c r="BB62" s="152">
        <f t="shared" si="24"/>
        <v>0</v>
      </c>
      <c r="BC62" s="147">
        <f t="shared" si="20"/>
        <v>0</v>
      </c>
    </row>
    <row r="63" spans="4:55" x14ac:dyDescent="0.25">
      <c r="D63" s="17"/>
      <c r="E63" s="17"/>
      <c r="F63" s="17">
        <f t="shared" ref="F63:G63" si="85">F56</f>
        <v>0</v>
      </c>
      <c r="G63" s="17">
        <f t="shared" si="85"/>
        <v>4</v>
      </c>
      <c r="H63" s="135"/>
      <c r="I63" s="117">
        <f t="shared" si="21"/>
        <v>45658</v>
      </c>
      <c r="J63" s="88"/>
      <c r="K63" s="89"/>
      <c r="L63" s="90"/>
      <c r="M63" s="86"/>
      <c r="N63" s="87">
        <f t="shared" si="32"/>
        <v>4</v>
      </c>
      <c r="O63" s="85">
        <f t="shared" si="60"/>
        <v>0</v>
      </c>
      <c r="P63" s="85" t="str">
        <f t="shared" si="13"/>
        <v/>
      </c>
      <c r="Q63" s="149">
        <f t="shared" si="22"/>
        <v>0</v>
      </c>
      <c r="R63" s="116">
        <f t="shared" si="61"/>
        <v>0</v>
      </c>
      <c r="S63" s="107">
        <f t="shared" si="29"/>
        <v>0</v>
      </c>
      <c r="T63" s="44">
        <f t="shared" si="62"/>
        <v>0</v>
      </c>
      <c r="U63" s="7">
        <f t="shared" si="30"/>
        <v>0</v>
      </c>
      <c r="V63" s="13">
        <f t="shared" si="5"/>
        <v>45658</v>
      </c>
      <c r="W63" s="14" t="str">
        <f t="shared" si="16"/>
        <v>Çar</v>
      </c>
      <c r="X63" s="4" t="str">
        <f t="shared" si="6"/>
        <v/>
      </c>
      <c r="Y63" s="46">
        <f t="shared" si="17"/>
        <v>45658</v>
      </c>
      <c r="Z63" s="142" t="str">
        <f t="shared" si="18"/>
        <v>YILBAŞI TATİLİ</v>
      </c>
      <c r="AA63" s="31">
        <f>AA62+1</f>
        <v>30</v>
      </c>
      <c r="AB63" s="32" t="str">
        <f t="shared" si="83"/>
        <v>5</v>
      </c>
      <c r="AC63" s="60">
        <f t="shared" si="84"/>
        <v>46171</v>
      </c>
      <c r="AD63" s="57"/>
      <c r="AE63" s="59"/>
      <c r="AF63" s="285" t="s">
        <v>10</v>
      </c>
      <c r="AU63" s="101">
        <f>S63+(SUM($S$12:S62))</f>
        <v>128</v>
      </c>
      <c r="AV63" s="27">
        <f t="shared" ca="1" si="23"/>
        <v>45571</v>
      </c>
      <c r="AW63" s="137">
        <f t="shared" si="19"/>
        <v>0</v>
      </c>
      <c r="BB63" s="152">
        <f t="shared" si="24"/>
        <v>0</v>
      </c>
      <c r="BC63" s="147">
        <f t="shared" si="20"/>
        <v>0</v>
      </c>
    </row>
    <row r="64" spans="4:55" x14ac:dyDescent="0.25">
      <c r="D64" s="17"/>
      <c r="E64" s="17"/>
      <c r="F64" s="17">
        <f t="shared" ref="F64:G64" si="86">F57</f>
        <v>0</v>
      </c>
      <c r="G64" s="17">
        <f t="shared" si="86"/>
        <v>4</v>
      </c>
      <c r="H64" s="135"/>
      <c r="I64" s="117">
        <f t="shared" si="21"/>
        <v>45659</v>
      </c>
      <c r="J64" s="88"/>
      <c r="K64" s="89"/>
      <c r="L64" s="90"/>
      <c r="M64" s="86"/>
      <c r="N64" s="87">
        <f t="shared" si="32"/>
        <v>4</v>
      </c>
      <c r="O64" s="85">
        <f t="shared" si="60"/>
        <v>4</v>
      </c>
      <c r="P64" s="85" t="str">
        <f t="shared" si="13"/>
        <v/>
      </c>
      <c r="Q64" s="149">
        <f t="shared" si="22"/>
        <v>0</v>
      </c>
      <c r="R64" s="116">
        <f t="shared" si="61"/>
        <v>0</v>
      </c>
      <c r="S64" s="107">
        <f t="shared" si="29"/>
        <v>4</v>
      </c>
      <c r="T64" s="44">
        <f t="shared" si="62"/>
        <v>1</v>
      </c>
      <c r="U64" s="7">
        <f t="shared" si="30"/>
        <v>0</v>
      </c>
      <c r="V64" s="13">
        <f t="shared" si="5"/>
        <v>45659</v>
      </c>
      <c r="W64" s="14" t="str">
        <f t="shared" si="16"/>
        <v>Per</v>
      </c>
      <c r="X64" s="4" t="str">
        <f t="shared" si="6"/>
        <v/>
      </c>
      <c r="Y64" s="46" t="str">
        <f t="shared" si="17"/>
        <v/>
      </c>
      <c r="Z64" s="142" t="str">
        <f t="shared" si="18"/>
        <v/>
      </c>
      <c r="AA64" s="31">
        <f>AA63+1</f>
        <v>31</v>
      </c>
      <c r="AB64" s="32" t="str">
        <f t="shared" si="83"/>
        <v>5</v>
      </c>
      <c r="AC64" s="60">
        <f t="shared" si="84"/>
        <v>46172</v>
      </c>
      <c r="AD64" s="57"/>
      <c r="AE64" s="59"/>
      <c r="AF64" s="285" t="s">
        <v>11</v>
      </c>
      <c r="AU64" s="101">
        <f>S64+(SUM($S$12:S63))</f>
        <v>132</v>
      </c>
      <c r="AV64" s="27">
        <f t="shared" ca="1" si="23"/>
        <v>45572</v>
      </c>
      <c r="AW64" s="137">
        <f t="shared" si="19"/>
        <v>0</v>
      </c>
      <c r="BB64" s="152">
        <f t="shared" si="24"/>
        <v>0</v>
      </c>
      <c r="BC64" s="147">
        <f t="shared" si="20"/>
        <v>0</v>
      </c>
    </row>
    <row r="65" spans="4:55" x14ac:dyDescent="0.25">
      <c r="D65" s="17"/>
      <c r="E65" s="17"/>
      <c r="F65" s="17">
        <f t="shared" ref="F65:G65" si="87">F58</f>
        <v>0</v>
      </c>
      <c r="G65" s="17">
        <f t="shared" si="87"/>
        <v>4</v>
      </c>
      <c r="H65" s="135"/>
      <c r="I65" s="117">
        <f t="shared" si="21"/>
        <v>45660</v>
      </c>
      <c r="J65" s="88"/>
      <c r="K65" s="89"/>
      <c r="L65" s="90"/>
      <c r="M65" s="86"/>
      <c r="N65" s="87">
        <f t="shared" si="32"/>
        <v>4</v>
      </c>
      <c r="O65" s="85">
        <f t="shared" si="60"/>
        <v>4</v>
      </c>
      <c r="P65" s="85" t="str">
        <f t="shared" si="13"/>
        <v/>
      </c>
      <c r="Q65" s="149">
        <f t="shared" si="22"/>
        <v>0</v>
      </c>
      <c r="R65" s="116">
        <f t="shared" si="61"/>
        <v>0</v>
      </c>
      <c r="S65" s="107">
        <f t="shared" si="29"/>
        <v>4</v>
      </c>
      <c r="T65" s="44">
        <f t="shared" si="62"/>
        <v>1</v>
      </c>
      <c r="U65" s="7">
        <f t="shared" si="30"/>
        <v>0</v>
      </c>
      <c r="V65" s="13">
        <f t="shared" si="5"/>
        <v>45660</v>
      </c>
      <c r="W65" s="14" t="str">
        <f t="shared" si="16"/>
        <v>Cum</v>
      </c>
      <c r="X65" s="4" t="str">
        <f t="shared" si="6"/>
        <v/>
      </c>
      <c r="Y65" s="46" t="str">
        <f t="shared" si="17"/>
        <v/>
      </c>
      <c r="Z65" s="142" t="str">
        <f t="shared" si="18"/>
        <v/>
      </c>
      <c r="AA65" s="19">
        <v>15</v>
      </c>
      <c r="AB65" s="20">
        <v>7</v>
      </c>
      <c r="AC65" s="56">
        <f>IFERROR(((AA65&amp;"."&amp;AB65&amp;"."&amp;$AC$50)*1),"")</f>
        <v>46218</v>
      </c>
      <c r="AD65" s="57"/>
      <c r="AE65" s="57"/>
      <c r="AF65" s="286" t="s">
        <v>12</v>
      </c>
      <c r="AU65" s="101">
        <f>S65+(SUM($S$12:S64))</f>
        <v>136</v>
      </c>
      <c r="AV65" s="27">
        <f t="shared" ca="1" si="23"/>
        <v>45573</v>
      </c>
      <c r="AW65" s="137">
        <f t="shared" si="19"/>
        <v>0</v>
      </c>
      <c r="BB65" s="152">
        <f t="shared" si="24"/>
        <v>0</v>
      </c>
      <c r="BC65" s="147">
        <f t="shared" si="20"/>
        <v>0</v>
      </c>
    </row>
    <row r="66" spans="4:55" x14ac:dyDescent="0.25">
      <c r="D66" s="17"/>
      <c r="E66" s="17"/>
      <c r="F66" s="17">
        <f t="shared" ref="F66:G66" si="88">F59</f>
        <v>0</v>
      </c>
      <c r="G66" s="17">
        <f t="shared" si="88"/>
        <v>0</v>
      </c>
      <c r="H66" s="135"/>
      <c r="I66" s="117">
        <f t="shared" si="21"/>
        <v>45661</v>
      </c>
      <c r="J66" s="88"/>
      <c r="K66" s="89"/>
      <c r="L66" s="90"/>
      <c r="M66" s="86"/>
      <c r="N66" s="87">
        <f t="shared" si="32"/>
        <v>0</v>
      </c>
      <c r="O66" s="85">
        <f t="shared" si="60"/>
        <v>0</v>
      </c>
      <c r="P66" s="85" t="str">
        <f t="shared" si="13"/>
        <v/>
      </c>
      <c r="Q66" s="149">
        <f t="shared" si="22"/>
        <v>0</v>
      </c>
      <c r="R66" s="116">
        <f t="shared" si="61"/>
        <v>0</v>
      </c>
      <c r="S66" s="107">
        <f t="shared" si="29"/>
        <v>0</v>
      </c>
      <c r="T66" s="44">
        <f t="shared" si="62"/>
        <v>1</v>
      </c>
      <c r="U66" s="7">
        <f t="shared" si="30"/>
        <v>0</v>
      </c>
      <c r="V66" s="13">
        <f t="shared" si="5"/>
        <v>45661</v>
      </c>
      <c r="W66" s="14" t="str">
        <f t="shared" si="16"/>
        <v>Cmt</v>
      </c>
      <c r="X66" s="4" t="str">
        <f t="shared" si="6"/>
        <v/>
      </c>
      <c r="Y66" s="46" t="str">
        <f t="shared" si="17"/>
        <v/>
      </c>
      <c r="Z66" s="142" t="str">
        <f t="shared" si="18"/>
        <v/>
      </c>
      <c r="AA66" s="19">
        <v>30</v>
      </c>
      <c r="AB66" s="20">
        <v>8</v>
      </c>
      <c r="AC66" s="56">
        <f>IFERROR(((AA66&amp;"."&amp;AB66&amp;"."&amp;$AC$50)*1),"")</f>
        <v>46264</v>
      </c>
      <c r="AD66" s="57"/>
      <c r="AE66" s="57"/>
      <c r="AF66" s="286" t="s">
        <v>13</v>
      </c>
      <c r="AU66" s="101">
        <f>S66+(SUM($S$12:S65))</f>
        <v>136</v>
      </c>
      <c r="AV66" s="27">
        <f t="shared" ca="1" si="23"/>
        <v>45574</v>
      </c>
      <c r="AW66" s="137">
        <f t="shared" si="19"/>
        <v>0</v>
      </c>
      <c r="BB66" s="152">
        <f t="shared" si="24"/>
        <v>0</v>
      </c>
      <c r="BC66" s="147">
        <f t="shared" si="20"/>
        <v>0</v>
      </c>
    </row>
    <row r="67" spans="4:55" x14ac:dyDescent="0.25">
      <c r="D67" s="17"/>
      <c r="E67" s="17"/>
      <c r="F67" s="17">
        <f t="shared" ref="F67:G67" si="89">F60</f>
        <v>0</v>
      </c>
      <c r="G67" s="17">
        <f t="shared" si="89"/>
        <v>0</v>
      </c>
      <c r="H67" s="135"/>
      <c r="I67" s="117">
        <f t="shared" si="21"/>
        <v>45662</v>
      </c>
      <c r="J67" s="88"/>
      <c r="K67" s="89"/>
      <c r="L67" s="90"/>
      <c r="M67" s="86"/>
      <c r="N67" s="87">
        <f t="shared" si="32"/>
        <v>0</v>
      </c>
      <c r="O67" s="85">
        <f t="shared" si="60"/>
        <v>0</v>
      </c>
      <c r="P67" s="85" t="str">
        <f t="shared" si="13"/>
        <v/>
      </c>
      <c r="Q67" s="149">
        <f t="shared" si="22"/>
        <v>0</v>
      </c>
      <c r="R67" s="116">
        <f t="shared" si="61"/>
        <v>0</v>
      </c>
      <c r="S67" s="107">
        <f t="shared" si="29"/>
        <v>0</v>
      </c>
      <c r="T67" s="44">
        <f t="shared" si="62"/>
        <v>1</v>
      </c>
      <c r="U67" s="7">
        <f t="shared" si="30"/>
        <v>0</v>
      </c>
      <c r="V67" s="13">
        <f t="shared" si="5"/>
        <v>45662</v>
      </c>
      <c r="W67" s="14" t="str">
        <f t="shared" si="16"/>
        <v>Paz</v>
      </c>
      <c r="X67" s="4" t="str">
        <f t="shared" si="6"/>
        <v/>
      </c>
      <c r="Y67" s="46" t="str">
        <f t="shared" si="17"/>
        <v/>
      </c>
      <c r="Z67" s="142" t="str">
        <f t="shared" si="18"/>
        <v/>
      </c>
      <c r="AA67" s="19">
        <v>28</v>
      </c>
      <c r="AB67" s="20">
        <v>10</v>
      </c>
      <c r="AC67" s="56">
        <f>IFERROR(((AA67&amp;"."&amp;AB67&amp;"."&amp;$AC$50)*1),"")</f>
        <v>46323</v>
      </c>
      <c r="AD67" s="57"/>
      <c r="AE67" s="57">
        <v>0.5</v>
      </c>
      <c r="AF67" s="286" t="s">
        <v>15</v>
      </c>
      <c r="AU67" s="101">
        <f>S67+(SUM($S$12:S66))</f>
        <v>136</v>
      </c>
      <c r="AV67" s="27">
        <f t="shared" ca="1" si="23"/>
        <v>45575</v>
      </c>
      <c r="AW67" s="137">
        <f t="shared" si="19"/>
        <v>0</v>
      </c>
      <c r="BB67" s="152">
        <f t="shared" si="24"/>
        <v>0</v>
      </c>
      <c r="BC67" s="147">
        <f t="shared" si="20"/>
        <v>0</v>
      </c>
    </row>
    <row r="68" spans="4:55" ht="19.5" thickBot="1" x14ac:dyDescent="0.3">
      <c r="D68" s="17"/>
      <c r="E68" s="17"/>
      <c r="F68" s="17">
        <f t="shared" ref="F68:G68" si="90">F61</f>
        <v>0</v>
      </c>
      <c r="G68" s="17">
        <f t="shared" si="90"/>
        <v>4</v>
      </c>
      <c r="H68" s="135"/>
      <c r="I68" s="117">
        <f t="shared" si="21"/>
        <v>45663</v>
      </c>
      <c r="J68" s="88"/>
      <c r="K68" s="89"/>
      <c r="L68" s="90"/>
      <c r="M68" s="86"/>
      <c r="N68" s="87">
        <f t="shared" si="32"/>
        <v>4</v>
      </c>
      <c r="O68" s="85">
        <f t="shared" si="60"/>
        <v>4</v>
      </c>
      <c r="P68" s="85" t="str">
        <f t="shared" si="13"/>
        <v/>
      </c>
      <c r="Q68" s="149">
        <f t="shared" si="22"/>
        <v>0</v>
      </c>
      <c r="R68" s="116">
        <f t="shared" si="61"/>
        <v>0</v>
      </c>
      <c r="S68" s="107">
        <f t="shared" si="29"/>
        <v>4</v>
      </c>
      <c r="T68" s="44">
        <f t="shared" si="62"/>
        <v>1</v>
      </c>
      <c r="U68" s="7">
        <f t="shared" si="30"/>
        <v>0</v>
      </c>
      <c r="V68" s="13">
        <f t="shared" si="5"/>
        <v>45663</v>
      </c>
      <c r="W68" s="14" t="str">
        <f t="shared" si="16"/>
        <v>Pzt</v>
      </c>
      <c r="X68" s="4" t="str">
        <f t="shared" si="6"/>
        <v/>
      </c>
      <c r="Y68" s="46" t="str">
        <f t="shared" si="17"/>
        <v/>
      </c>
      <c r="Z68" s="142" t="str">
        <f t="shared" si="18"/>
        <v/>
      </c>
      <c r="AA68" s="34">
        <v>29</v>
      </c>
      <c r="AB68" s="35">
        <v>10</v>
      </c>
      <c r="AC68" s="61">
        <f>IFERROR(((AA68&amp;"."&amp;AB68&amp;"."&amp;$AC$50)*1),"")</f>
        <v>46324</v>
      </c>
      <c r="AD68" s="62"/>
      <c r="AE68" s="62"/>
      <c r="AF68" s="287" t="s">
        <v>14</v>
      </c>
      <c r="AU68" s="101">
        <f>S68+(SUM($S$12:S67))</f>
        <v>140</v>
      </c>
      <c r="AV68" s="27">
        <f t="shared" ca="1" si="23"/>
        <v>45576</v>
      </c>
      <c r="AW68" s="137">
        <f t="shared" si="19"/>
        <v>0</v>
      </c>
      <c r="BB68" s="152">
        <f t="shared" si="24"/>
        <v>0</v>
      </c>
      <c r="BC68" s="147">
        <f t="shared" si="20"/>
        <v>0</v>
      </c>
    </row>
    <row r="69" spans="4:55" ht="21.75" thickBot="1" x14ac:dyDescent="0.3">
      <c r="D69" s="17"/>
      <c r="E69" s="17"/>
      <c r="F69" s="17">
        <f t="shared" ref="F69:G69" si="91">F62</f>
        <v>0</v>
      </c>
      <c r="G69" s="17">
        <f t="shared" si="91"/>
        <v>4</v>
      </c>
      <c r="H69" s="135"/>
      <c r="I69" s="117">
        <f t="shared" si="21"/>
        <v>45664</v>
      </c>
      <c r="J69" s="88"/>
      <c r="K69" s="89"/>
      <c r="L69" s="90"/>
      <c r="M69" s="86"/>
      <c r="N69" s="87">
        <f t="shared" si="32"/>
        <v>4</v>
      </c>
      <c r="O69" s="85">
        <f t="shared" si="60"/>
        <v>4</v>
      </c>
      <c r="P69" s="85" t="str">
        <f t="shared" si="13"/>
        <v/>
      </c>
      <c r="Q69" s="149">
        <f t="shared" si="22"/>
        <v>0</v>
      </c>
      <c r="R69" s="116">
        <f t="shared" si="61"/>
        <v>0</v>
      </c>
      <c r="S69" s="107">
        <f t="shared" si="29"/>
        <v>4</v>
      </c>
      <c r="T69" s="44">
        <f t="shared" si="62"/>
        <v>1</v>
      </c>
      <c r="U69" s="7">
        <f t="shared" si="30"/>
        <v>0</v>
      </c>
      <c r="V69" s="13">
        <f t="shared" si="5"/>
        <v>45664</v>
      </c>
      <c r="W69" s="14" t="str">
        <f t="shared" si="16"/>
        <v>Sal</v>
      </c>
      <c r="X69" s="4" t="str">
        <f t="shared" si="6"/>
        <v/>
      </c>
      <c r="Y69" s="46" t="str">
        <f t="shared" si="17"/>
        <v/>
      </c>
      <c r="Z69" s="142" t="str">
        <f t="shared" si="18"/>
        <v/>
      </c>
      <c r="AC69" s="240" t="s">
        <v>56</v>
      </c>
      <c r="AD69" s="240"/>
      <c r="AE69" s="240"/>
      <c r="AF69" s="240"/>
      <c r="AU69" s="101">
        <f>S69+(SUM($S$12:S68))</f>
        <v>144</v>
      </c>
      <c r="AV69" s="27">
        <f t="shared" ca="1" si="23"/>
        <v>45577</v>
      </c>
      <c r="AW69" s="137">
        <f t="shared" si="19"/>
        <v>0</v>
      </c>
      <c r="BB69" s="152">
        <f t="shared" si="24"/>
        <v>0</v>
      </c>
      <c r="BC69" s="147">
        <f t="shared" si="20"/>
        <v>0</v>
      </c>
    </row>
    <row r="70" spans="4:55" x14ac:dyDescent="0.25">
      <c r="D70" s="17"/>
      <c r="E70" s="17"/>
      <c r="F70" s="17">
        <f t="shared" ref="F70:G70" si="92">F63</f>
        <v>0</v>
      </c>
      <c r="G70" s="17">
        <f t="shared" si="92"/>
        <v>4</v>
      </c>
      <c r="H70" s="135"/>
      <c r="I70" s="117">
        <f t="shared" si="21"/>
        <v>45665</v>
      </c>
      <c r="J70" s="88"/>
      <c r="K70" s="89"/>
      <c r="L70" s="90"/>
      <c r="M70" s="86"/>
      <c r="N70" s="87">
        <f t="shared" si="32"/>
        <v>4</v>
      </c>
      <c r="O70" s="85">
        <f t="shared" si="60"/>
        <v>4</v>
      </c>
      <c r="P70" s="85" t="str">
        <f t="shared" si="13"/>
        <v/>
      </c>
      <c r="Q70" s="149">
        <f t="shared" si="22"/>
        <v>0</v>
      </c>
      <c r="R70" s="116">
        <f t="shared" si="61"/>
        <v>0</v>
      </c>
      <c r="S70" s="107">
        <f t="shared" si="29"/>
        <v>4</v>
      </c>
      <c r="T70" s="44">
        <f t="shared" si="62"/>
        <v>1</v>
      </c>
      <c r="U70" s="7">
        <f t="shared" si="30"/>
        <v>0</v>
      </c>
      <c r="V70" s="13">
        <f t="shared" si="5"/>
        <v>45665</v>
      </c>
      <c r="W70" s="14" t="str">
        <f t="shared" si="16"/>
        <v>Çar</v>
      </c>
      <c r="X70" s="4" t="str">
        <f t="shared" si="6"/>
        <v/>
      </c>
      <c r="Y70" s="46" t="str">
        <f t="shared" si="17"/>
        <v/>
      </c>
      <c r="Z70" s="142" t="str">
        <f t="shared" si="18"/>
        <v/>
      </c>
      <c r="AC70" s="168">
        <f>'TATİLLER ve SEMİNER DÖNEMLERİ'!E4</f>
        <v>45537</v>
      </c>
      <c r="AD70" s="169"/>
      <c r="AE70" s="209">
        <f>IF(AC70&lt;&gt;"",(HLOOKUP(DRM,'TATİLLER ve SEMİNER DÖNEMLERİ'!$W$2:$Y$8,2,0)),"")</f>
        <v>0</v>
      </c>
      <c r="AF70" s="212" t="str">
        <f>'TATİLLER ve SEMİNER DÖNEMLERİ'!F4</f>
        <v>Eylül Seminer Dönemi Kurs Yapılmaz</v>
      </c>
      <c r="AU70" s="101">
        <f>S70+(SUM($S$12:S69))</f>
        <v>148</v>
      </c>
      <c r="AV70" s="27">
        <f t="shared" ca="1" si="23"/>
        <v>45578</v>
      </c>
      <c r="AW70" s="137">
        <f t="shared" si="19"/>
        <v>0</v>
      </c>
      <c r="BB70" s="152">
        <f t="shared" si="24"/>
        <v>0</v>
      </c>
      <c r="BC70" s="147">
        <f t="shared" si="20"/>
        <v>0</v>
      </c>
    </row>
    <row r="71" spans="4:55" x14ac:dyDescent="0.25">
      <c r="D71" s="17"/>
      <c r="E71" s="17"/>
      <c r="F71" s="17">
        <f t="shared" ref="F71:G71" si="93">F64</f>
        <v>0</v>
      </c>
      <c r="G71" s="17">
        <f t="shared" si="93"/>
        <v>4</v>
      </c>
      <c r="H71" s="135"/>
      <c r="I71" s="117">
        <f t="shared" si="21"/>
        <v>45666</v>
      </c>
      <c r="J71" s="88"/>
      <c r="K71" s="89"/>
      <c r="L71" s="90"/>
      <c r="M71" s="86"/>
      <c r="N71" s="87">
        <f t="shared" si="32"/>
        <v>4</v>
      </c>
      <c r="O71" s="85">
        <f t="shared" si="60"/>
        <v>4</v>
      </c>
      <c r="P71" s="85" t="str">
        <f t="shared" si="13"/>
        <v/>
      </c>
      <c r="Q71" s="149">
        <f t="shared" si="22"/>
        <v>0</v>
      </c>
      <c r="R71" s="116">
        <f t="shared" si="61"/>
        <v>0</v>
      </c>
      <c r="S71" s="107">
        <f t="shared" si="29"/>
        <v>4</v>
      </c>
      <c r="T71" s="44">
        <f t="shared" si="62"/>
        <v>1</v>
      </c>
      <c r="U71" s="7">
        <f t="shared" si="30"/>
        <v>0</v>
      </c>
      <c r="V71" s="13">
        <f t="shared" si="5"/>
        <v>45666</v>
      </c>
      <c r="W71" s="14" t="str">
        <f t="shared" si="16"/>
        <v>Per</v>
      </c>
      <c r="X71" s="4" t="str">
        <f t="shared" si="6"/>
        <v/>
      </c>
      <c r="Y71" s="46" t="str">
        <f t="shared" si="17"/>
        <v/>
      </c>
      <c r="Z71" s="142" t="str">
        <f t="shared" si="18"/>
        <v/>
      </c>
      <c r="AC71" s="56">
        <f>'TATİLLER ve SEMİNER DÖNEMLERİ'!E5</f>
        <v>45538</v>
      </c>
      <c r="AD71" s="39"/>
      <c r="AE71" s="210">
        <f>IF(AC71&lt;&gt;"",(HLOOKUP(DRM,'TATİLLER ve SEMİNER DÖNEMLERİ'!$W$2:$Y$8,2,0)),"")</f>
        <v>0</v>
      </c>
      <c r="AF71" s="213" t="str">
        <f>'TATİLLER ve SEMİNER DÖNEMLERİ'!F5</f>
        <v>Eylül Seminer Dönemi Kurs Yapılmaz</v>
      </c>
      <c r="AU71" s="101">
        <f>S71+(SUM($S$12:S70))</f>
        <v>152</v>
      </c>
      <c r="AV71" s="27">
        <f t="shared" ca="1" si="23"/>
        <v>45579</v>
      </c>
      <c r="AW71" s="137">
        <f t="shared" si="19"/>
        <v>0</v>
      </c>
      <c r="BB71" s="152">
        <f t="shared" si="24"/>
        <v>0</v>
      </c>
      <c r="BC71" s="147">
        <f t="shared" si="20"/>
        <v>0</v>
      </c>
    </row>
    <row r="72" spans="4:55" x14ac:dyDescent="0.25">
      <c r="D72" s="17"/>
      <c r="E72" s="17"/>
      <c r="F72" s="17">
        <f t="shared" ref="F72:G72" si="94">F65</f>
        <v>0</v>
      </c>
      <c r="G72" s="17">
        <f t="shared" si="94"/>
        <v>4</v>
      </c>
      <c r="H72" s="135"/>
      <c r="I72" s="117">
        <f t="shared" si="21"/>
        <v>45667</v>
      </c>
      <c r="J72" s="88"/>
      <c r="K72" s="89"/>
      <c r="L72" s="90"/>
      <c r="M72" s="86"/>
      <c r="N72" s="87">
        <f t="shared" si="32"/>
        <v>4</v>
      </c>
      <c r="O72" s="85">
        <f t="shared" si="60"/>
        <v>4</v>
      </c>
      <c r="P72" s="85" t="str">
        <f t="shared" si="13"/>
        <v/>
      </c>
      <c r="Q72" s="149">
        <f t="shared" si="22"/>
        <v>0</v>
      </c>
      <c r="R72" s="116">
        <f t="shared" si="61"/>
        <v>0</v>
      </c>
      <c r="S72" s="107">
        <f t="shared" si="29"/>
        <v>4</v>
      </c>
      <c r="T72" s="44">
        <f t="shared" si="62"/>
        <v>1</v>
      </c>
      <c r="U72" s="7">
        <f t="shared" si="30"/>
        <v>0</v>
      </c>
      <c r="V72" s="13">
        <f t="shared" si="5"/>
        <v>45667</v>
      </c>
      <c r="W72" s="14" t="str">
        <f t="shared" si="16"/>
        <v>Cum</v>
      </c>
      <c r="X72" s="4" t="str">
        <f t="shared" si="6"/>
        <v/>
      </c>
      <c r="Y72" s="46" t="str">
        <f t="shared" si="17"/>
        <v/>
      </c>
      <c r="Z72" s="142" t="str">
        <f t="shared" si="18"/>
        <v/>
      </c>
      <c r="AC72" s="56">
        <f>'TATİLLER ve SEMİNER DÖNEMLERİ'!E6</f>
        <v>45539</v>
      </c>
      <c r="AD72" s="39"/>
      <c r="AE72" s="210">
        <f>IF(AC72&lt;&gt;"",(HLOOKUP(DRM,'TATİLLER ve SEMİNER DÖNEMLERİ'!$W$2:$Y$8,2,0)),"")</f>
        <v>0</v>
      </c>
      <c r="AF72" s="213" t="str">
        <f>'TATİLLER ve SEMİNER DÖNEMLERİ'!F6</f>
        <v>Eylül Seminer Dönemi Kurs Yapılmaz</v>
      </c>
      <c r="AU72" s="101">
        <f>S72+(SUM($S$12:S71))</f>
        <v>156</v>
      </c>
      <c r="AV72" s="27">
        <f t="shared" ca="1" si="23"/>
        <v>45580</v>
      </c>
      <c r="AW72" s="137">
        <f t="shared" si="19"/>
        <v>0</v>
      </c>
      <c r="BB72" s="152">
        <f t="shared" si="24"/>
        <v>0</v>
      </c>
      <c r="BC72" s="147">
        <f t="shared" si="20"/>
        <v>0</v>
      </c>
    </row>
    <row r="73" spans="4:55" x14ac:dyDescent="0.25">
      <c r="D73" s="17"/>
      <c r="E73" s="17"/>
      <c r="F73" s="17">
        <f t="shared" ref="F73:G73" si="95">F66</f>
        <v>0</v>
      </c>
      <c r="G73" s="17">
        <f t="shared" si="95"/>
        <v>0</v>
      </c>
      <c r="H73" s="135"/>
      <c r="I73" s="117">
        <f t="shared" si="21"/>
        <v>45668</v>
      </c>
      <c r="J73" s="88"/>
      <c r="K73" s="89"/>
      <c r="L73" s="90"/>
      <c r="M73" s="86"/>
      <c r="N73" s="87">
        <f t="shared" si="32"/>
        <v>0</v>
      </c>
      <c r="O73" s="85">
        <f t="shared" si="60"/>
        <v>0</v>
      </c>
      <c r="P73" s="85" t="str">
        <f t="shared" si="13"/>
        <v/>
      </c>
      <c r="Q73" s="149">
        <f t="shared" si="22"/>
        <v>0</v>
      </c>
      <c r="R73" s="116">
        <f t="shared" si="61"/>
        <v>0</v>
      </c>
      <c r="S73" s="107">
        <f t="shared" si="29"/>
        <v>0</v>
      </c>
      <c r="T73" s="44">
        <f t="shared" si="62"/>
        <v>1</v>
      </c>
      <c r="U73" s="7">
        <f t="shared" si="30"/>
        <v>0</v>
      </c>
      <c r="V73" s="13">
        <f t="shared" si="5"/>
        <v>45668</v>
      </c>
      <c r="W73" s="14" t="str">
        <f t="shared" si="16"/>
        <v>Cmt</v>
      </c>
      <c r="X73" s="4" t="str">
        <f t="shared" si="6"/>
        <v/>
      </c>
      <c r="Y73" s="46" t="str">
        <f t="shared" si="17"/>
        <v/>
      </c>
      <c r="Z73" s="142" t="str">
        <f t="shared" si="18"/>
        <v/>
      </c>
      <c r="AC73" s="56">
        <f>'TATİLLER ve SEMİNER DÖNEMLERİ'!E7</f>
        <v>45540</v>
      </c>
      <c r="AD73" s="39"/>
      <c r="AE73" s="210">
        <f>IF(AC73&lt;&gt;"",(HLOOKUP(DRM,'TATİLLER ve SEMİNER DÖNEMLERİ'!$W$2:$Y$8,2,0)),"")</f>
        <v>0</v>
      </c>
      <c r="AF73" s="213" t="str">
        <f>'TATİLLER ve SEMİNER DÖNEMLERİ'!F7</f>
        <v>Eylül Seminer Dönemi Kurs Yapılmaz</v>
      </c>
      <c r="AU73" s="101">
        <f>S73+(SUM($S$12:S72))</f>
        <v>156</v>
      </c>
      <c r="AV73" s="27">
        <f t="shared" ca="1" si="23"/>
        <v>45581</v>
      </c>
      <c r="AW73" s="137">
        <f t="shared" si="19"/>
        <v>0</v>
      </c>
      <c r="BB73" s="152">
        <f t="shared" si="24"/>
        <v>0</v>
      </c>
      <c r="BC73" s="147">
        <f t="shared" si="20"/>
        <v>0</v>
      </c>
    </row>
    <row r="74" spans="4:55" x14ac:dyDescent="0.25">
      <c r="D74" s="17"/>
      <c r="E74" s="17"/>
      <c r="F74" s="17">
        <f t="shared" ref="F74:G74" si="96">F67</f>
        <v>0</v>
      </c>
      <c r="G74" s="17">
        <f t="shared" si="96"/>
        <v>0</v>
      </c>
      <c r="H74" s="135"/>
      <c r="I74" s="117">
        <f t="shared" si="21"/>
        <v>45669</v>
      </c>
      <c r="J74" s="88"/>
      <c r="K74" s="89"/>
      <c r="L74" s="90"/>
      <c r="M74" s="86"/>
      <c r="N74" s="87">
        <f t="shared" si="32"/>
        <v>0</v>
      </c>
      <c r="O74" s="85">
        <f t="shared" si="60"/>
        <v>0</v>
      </c>
      <c r="P74" s="85" t="str">
        <f t="shared" si="13"/>
        <v/>
      </c>
      <c r="Q74" s="149">
        <f t="shared" si="22"/>
        <v>0</v>
      </c>
      <c r="R74" s="116">
        <f t="shared" si="61"/>
        <v>0</v>
      </c>
      <c r="S74" s="107">
        <f t="shared" si="29"/>
        <v>0</v>
      </c>
      <c r="T74" s="44">
        <f t="shared" si="62"/>
        <v>1</v>
      </c>
      <c r="U74" s="7">
        <f t="shared" si="30"/>
        <v>0</v>
      </c>
      <c r="V74" s="13">
        <f t="shared" si="5"/>
        <v>45669</v>
      </c>
      <c r="W74" s="14" t="str">
        <f t="shared" si="16"/>
        <v>Paz</v>
      </c>
      <c r="X74" s="4" t="str">
        <f t="shared" si="6"/>
        <v/>
      </c>
      <c r="Y74" s="46" t="str">
        <f t="shared" si="17"/>
        <v/>
      </c>
      <c r="Z74" s="142" t="str">
        <f t="shared" si="18"/>
        <v/>
      </c>
      <c r="AC74" s="56">
        <f>'TATİLLER ve SEMİNER DÖNEMLERİ'!E8</f>
        <v>45541</v>
      </c>
      <c r="AD74" s="39"/>
      <c r="AE74" s="210">
        <f>IF(AC74&lt;&gt;"",(HLOOKUP(DRM,'TATİLLER ve SEMİNER DÖNEMLERİ'!$W$2:$Y$8,2,0)),"")</f>
        <v>0</v>
      </c>
      <c r="AF74" s="213" t="str">
        <f>'TATİLLER ve SEMİNER DÖNEMLERİ'!F8</f>
        <v>Eylül Seminer Dönemi Kurs Yapılmaz</v>
      </c>
      <c r="AU74" s="101">
        <f>S74+(SUM($S$12:S73))</f>
        <v>156</v>
      </c>
      <c r="AV74" s="27">
        <f t="shared" ca="1" si="23"/>
        <v>45582</v>
      </c>
      <c r="AW74" s="137">
        <f t="shared" si="19"/>
        <v>0</v>
      </c>
      <c r="BB74" s="152">
        <f t="shared" si="24"/>
        <v>0</v>
      </c>
      <c r="BC74" s="147">
        <f t="shared" si="20"/>
        <v>0</v>
      </c>
    </row>
    <row r="75" spans="4:55" x14ac:dyDescent="0.25">
      <c r="D75" s="17"/>
      <c r="E75" s="17"/>
      <c r="F75" s="17">
        <f t="shared" ref="F75:G75" si="97">F68</f>
        <v>0</v>
      </c>
      <c r="G75" s="17">
        <f t="shared" si="97"/>
        <v>4</v>
      </c>
      <c r="H75" s="135"/>
      <c r="I75" s="117">
        <f t="shared" si="21"/>
        <v>45670</v>
      </c>
      <c r="J75" s="88"/>
      <c r="K75" s="89"/>
      <c r="L75" s="90"/>
      <c r="M75" s="86"/>
      <c r="N75" s="87">
        <f t="shared" si="32"/>
        <v>4</v>
      </c>
      <c r="O75" s="85">
        <f t="shared" si="60"/>
        <v>4</v>
      </c>
      <c r="P75" s="85" t="str">
        <f t="shared" si="13"/>
        <v/>
      </c>
      <c r="Q75" s="149">
        <f t="shared" si="22"/>
        <v>0</v>
      </c>
      <c r="R75" s="116">
        <f t="shared" si="61"/>
        <v>0</v>
      </c>
      <c r="S75" s="107">
        <f t="shared" si="29"/>
        <v>4</v>
      </c>
      <c r="T75" s="44">
        <f t="shared" si="62"/>
        <v>1</v>
      </c>
      <c r="U75" s="7">
        <f t="shared" si="30"/>
        <v>0</v>
      </c>
      <c r="V75" s="13">
        <f t="shared" si="5"/>
        <v>45670</v>
      </c>
      <c r="W75" s="14" t="str">
        <f t="shared" si="16"/>
        <v>Pzt</v>
      </c>
      <c r="X75" s="4" t="str">
        <f t="shared" si="6"/>
        <v/>
      </c>
      <c r="Y75" s="46" t="str">
        <f t="shared" si="17"/>
        <v/>
      </c>
      <c r="Z75" s="142" t="str">
        <f t="shared" si="18"/>
        <v/>
      </c>
      <c r="AC75" s="56" t="str">
        <f>'TATİLLER ve SEMİNER DÖNEMLERİ'!E9</f>
        <v/>
      </c>
      <c r="AD75" s="39"/>
      <c r="AE75" s="210" t="str">
        <f>IF(AC75&lt;&gt;"",(HLOOKUP(DRM,'TATİLLER ve SEMİNER DÖNEMLERİ'!$W$2:$Y$8,2,0)),"")</f>
        <v/>
      </c>
      <c r="AF75" s="213" t="str">
        <f>'TATİLLER ve SEMİNER DÖNEMLERİ'!F9</f>
        <v/>
      </c>
      <c r="AU75" s="101">
        <f>S75+(SUM($S$12:S74))</f>
        <v>160</v>
      </c>
      <c r="AV75" s="27">
        <f t="shared" ca="1" si="23"/>
        <v>45583</v>
      </c>
      <c r="AW75" s="137">
        <f t="shared" si="19"/>
        <v>0</v>
      </c>
      <c r="BB75" s="152">
        <f t="shared" si="24"/>
        <v>0</v>
      </c>
      <c r="BC75" s="147">
        <f t="shared" si="20"/>
        <v>0</v>
      </c>
    </row>
    <row r="76" spans="4:55" x14ac:dyDescent="0.25">
      <c r="D76" s="17"/>
      <c r="E76" s="17"/>
      <c r="F76" s="17">
        <f t="shared" ref="F76:G76" si="98">F69</f>
        <v>0</v>
      </c>
      <c r="G76" s="17">
        <f t="shared" si="98"/>
        <v>4</v>
      </c>
      <c r="H76" s="135"/>
      <c r="I76" s="117">
        <f t="shared" si="21"/>
        <v>45671</v>
      </c>
      <c r="J76" s="88"/>
      <c r="K76" s="89"/>
      <c r="L76" s="90"/>
      <c r="M76" s="86"/>
      <c r="N76" s="87">
        <f t="shared" si="32"/>
        <v>4</v>
      </c>
      <c r="O76" s="85">
        <f t="shared" ref="O76:O107" si="99">IF(U76&lt;=$I$6,S76,"")</f>
        <v>4</v>
      </c>
      <c r="P76" s="85" t="str">
        <f t="shared" si="13"/>
        <v/>
      </c>
      <c r="Q76" s="149">
        <f t="shared" si="22"/>
        <v>0</v>
      </c>
      <c r="R76" s="116">
        <f t="shared" ref="R76:R139" si="100">IF(U76&lt;=$I$6,U76,"")</f>
        <v>0</v>
      </c>
      <c r="S76" s="107">
        <f t="shared" si="29"/>
        <v>4</v>
      </c>
      <c r="T76" s="44">
        <f t="shared" ref="T76:T139" si="101">IF(X76="AREFE",1,(IF(I76&lt;$I$7,0,(IFERROR((VLOOKUP(I76,AC:AE,3,0)),1)))))</f>
        <v>1</v>
      </c>
      <c r="U76" s="7">
        <f t="shared" si="30"/>
        <v>0</v>
      </c>
      <c r="V76" s="13">
        <f t="shared" ref="V76:V139" si="102">I76</f>
        <v>45671</v>
      </c>
      <c r="W76" s="14" t="str">
        <f t="shared" si="16"/>
        <v>Sal</v>
      </c>
      <c r="X76" s="4" t="str">
        <f t="shared" ref="X76:X139" si="103">IF((RIGHT(Z76,5))="AREFE","AREFE","")</f>
        <v/>
      </c>
      <c r="Y76" s="46" t="str">
        <f t="shared" ref="Y76:Y139" si="104">IFERROR((VLOOKUP(I76,AC:AC,1,0)),"")</f>
        <v/>
      </c>
      <c r="Z76" s="142" t="str">
        <f t="shared" si="18"/>
        <v/>
      </c>
      <c r="AC76" s="56" t="str">
        <f>'TATİLLER ve SEMİNER DÖNEMLERİ'!E10</f>
        <v/>
      </c>
      <c r="AD76" s="39"/>
      <c r="AE76" s="210" t="str">
        <f>IF(AC76&lt;&gt;"",(HLOOKUP(DRM,'TATİLLER ve SEMİNER DÖNEMLERİ'!$W$2:$Y$8,2,0)),"")</f>
        <v/>
      </c>
      <c r="AF76" s="213" t="str">
        <f>'TATİLLER ve SEMİNER DÖNEMLERİ'!F10</f>
        <v/>
      </c>
      <c r="AU76" s="101">
        <f>S76+(SUM($S$12:S75))</f>
        <v>164</v>
      </c>
      <c r="AV76" s="27">
        <f t="shared" ca="1" si="23"/>
        <v>45584</v>
      </c>
      <c r="AW76" s="137">
        <f t="shared" si="19"/>
        <v>0</v>
      </c>
      <c r="BB76" s="152">
        <f t="shared" si="24"/>
        <v>0</v>
      </c>
      <c r="BC76" s="147">
        <f t="shared" si="20"/>
        <v>0</v>
      </c>
    </row>
    <row r="77" spans="4:55" x14ac:dyDescent="0.25">
      <c r="D77" s="17"/>
      <c r="E77" s="17"/>
      <c r="F77" s="17">
        <f t="shared" ref="F77:G77" si="105">F70</f>
        <v>0</v>
      </c>
      <c r="G77" s="17">
        <f t="shared" si="105"/>
        <v>4</v>
      </c>
      <c r="H77" s="135"/>
      <c r="I77" s="117">
        <f t="shared" si="21"/>
        <v>45672</v>
      </c>
      <c r="J77" s="88"/>
      <c r="K77" s="89"/>
      <c r="L77" s="90"/>
      <c r="M77" s="86"/>
      <c r="N77" s="87">
        <f t="shared" si="32"/>
        <v>4</v>
      </c>
      <c r="O77" s="85">
        <f t="shared" si="99"/>
        <v>4</v>
      </c>
      <c r="P77" s="85" t="str">
        <f t="shared" ref="P77:P140" si="106">IF(R77=0,"",(IF(AW77&gt;0,AW77,O77)))</f>
        <v/>
      </c>
      <c r="Q77" s="149">
        <f t="shared" ref="Q77:Q140" si="107">IF((IF(BC77&gt;0,BC77,P77))&gt;=BB77,BB77,0)</f>
        <v>0</v>
      </c>
      <c r="R77" s="116">
        <f t="shared" si="100"/>
        <v>0</v>
      </c>
      <c r="S77" s="107">
        <f t="shared" si="29"/>
        <v>4</v>
      </c>
      <c r="T77" s="44">
        <f t="shared" si="101"/>
        <v>1</v>
      </c>
      <c r="U77" s="7">
        <f t="shared" si="30"/>
        <v>0</v>
      </c>
      <c r="V77" s="13">
        <f t="shared" si="102"/>
        <v>45672</v>
      </c>
      <c r="W77" s="14" t="str">
        <f t="shared" ref="W77:W140" si="108">TEXT(V77,"GGG")</f>
        <v>Çar</v>
      </c>
      <c r="X77" s="4" t="str">
        <f t="shared" si="103"/>
        <v/>
      </c>
      <c r="Y77" s="46" t="str">
        <f t="shared" si="104"/>
        <v/>
      </c>
      <c r="Z77" s="142" t="str">
        <f t="shared" ref="Z77:Z140" si="109">IF((IF(OR($I$6="",$I$7=""),"",(VLOOKUP(Y77,AC:AF,4,0))))=0,"",(IF(OR($I$6="",$I$7=""),"",(VLOOKUP(Y77,AC:AF,4,0)))))</f>
        <v/>
      </c>
      <c r="AC77" s="56" t="str">
        <f>'TATİLLER ve SEMİNER DÖNEMLERİ'!E11</f>
        <v/>
      </c>
      <c r="AD77" s="39"/>
      <c r="AE77" s="210" t="str">
        <f>IF(AC77&lt;&gt;"",(HLOOKUP(DRM,'TATİLLER ve SEMİNER DÖNEMLERİ'!$W$2:$Y$8,2,0)),"")</f>
        <v/>
      </c>
      <c r="AF77" s="213" t="str">
        <f>'TATİLLER ve SEMİNER DÖNEMLERİ'!F11</f>
        <v/>
      </c>
      <c r="AU77" s="101">
        <f>S77+(SUM($S$12:S76))</f>
        <v>168</v>
      </c>
      <c r="AV77" s="27">
        <f t="shared" ca="1" si="23"/>
        <v>45585</v>
      </c>
      <c r="AW77" s="137">
        <f t="shared" ref="AW77:AW140" si="110">IFERROR((IF(R77=0,0,(AU77-R77))),0)</f>
        <v>0</v>
      </c>
      <c r="BB77" s="152">
        <f t="shared" si="24"/>
        <v>0</v>
      </c>
      <c r="BC77" s="147">
        <f t="shared" ref="BC77:BC140" si="111">IFERROR((O77-P77),0)</f>
        <v>0</v>
      </c>
    </row>
    <row r="78" spans="4:55" x14ac:dyDescent="0.25">
      <c r="D78" s="17"/>
      <c r="E78" s="17"/>
      <c r="F78" s="17">
        <f t="shared" ref="F78:G78" si="112">F71</f>
        <v>0</v>
      </c>
      <c r="G78" s="17">
        <f t="shared" si="112"/>
        <v>4</v>
      </c>
      <c r="H78" s="135"/>
      <c r="I78" s="117">
        <f t="shared" ref="I78:I141" si="113">IF($I$7="","",(IF($I$7="",0,(I77+1))))</f>
        <v>45673</v>
      </c>
      <c r="J78" s="88"/>
      <c r="K78" s="89"/>
      <c r="L78" s="90"/>
      <c r="M78" s="86"/>
      <c r="N78" s="87">
        <f t="shared" si="32"/>
        <v>4</v>
      </c>
      <c r="O78" s="85">
        <f t="shared" si="99"/>
        <v>4</v>
      </c>
      <c r="P78" s="85" t="str">
        <f t="shared" si="106"/>
        <v/>
      </c>
      <c r="Q78" s="149">
        <f t="shared" si="107"/>
        <v>0</v>
      </c>
      <c r="R78" s="116">
        <f t="shared" si="100"/>
        <v>0</v>
      </c>
      <c r="S78" s="107">
        <f t="shared" si="29"/>
        <v>4</v>
      </c>
      <c r="T78" s="44">
        <f t="shared" si="101"/>
        <v>1</v>
      </c>
      <c r="U78" s="7">
        <f t="shared" si="30"/>
        <v>0</v>
      </c>
      <c r="V78" s="13">
        <f t="shared" si="102"/>
        <v>45673</v>
      </c>
      <c r="W78" s="14" t="str">
        <f t="shared" si="108"/>
        <v>Per</v>
      </c>
      <c r="X78" s="4" t="str">
        <f t="shared" si="103"/>
        <v/>
      </c>
      <c r="Y78" s="46" t="str">
        <f t="shared" si="104"/>
        <v/>
      </c>
      <c r="Z78" s="142" t="str">
        <f t="shared" si="109"/>
        <v/>
      </c>
      <c r="AC78" s="56" t="str">
        <f>'TATİLLER ve SEMİNER DÖNEMLERİ'!E12</f>
        <v/>
      </c>
      <c r="AD78" s="39"/>
      <c r="AE78" s="210" t="str">
        <f>IF(AC78&lt;&gt;"",(HLOOKUP(DRM,'TATİLLER ve SEMİNER DÖNEMLERİ'!$W$2:$Y$8,2,0)),"")</f>
        <v/>
      </c>
      <c r="AF78" s="213" t="str">
        <f>'TATİLLER ve SEMİNER DÖNEMLERİ'!F12</f>
        <v/>
      </c>
      <c r="AU78" s="101">
        <f>S78+(SUM($S$12:S77))</f>
        <v>172</v>
      </c>
      <c r="AV78" s="27">
        <f t="shared" ref="AV78:AV141" ca="1" si="114">AV77+1</f>
        <v>45586</v>
      </c>
      <c r="AW78" s="137">
        <f t="shared" si="110"/>
        <v>0</v>
      </c>
      <c r="BB78" s="152">
        <f t="shared" ref="BB78:BB141" si="115">IFERROR((IF((R78-R77)&lt;0,0,(R78-R77))),0)</f>
        <v>0</v>
      </c>
      <c r="BC78" s="147">
        <f t="shared" si="111"/>
        <v>0</v>
      </c>
    </row>
    <row r="79" spans="4:55" x14ac:dyDescent="0.25">
      <c r="D79" s="17"/>
      <c r="E79" s="17"/>
      <c r="F79" s="17">
        <f t="shared" ref="F79:G79" si="116">F72</f>
        <v>0</v>
      </c>
      <c r="G79" s="17">
        <f t="shared" si="116"/>
        <v>4</v>
      </c>
      <c r="H79" s="135"/>
      <c r="I79" s="117">
        <f t="shared" si="113"/>
        <v>45674</v>
      </c>
      <c r="J79" s="88"/>
      <c r="K79" s="89"/>
      <c r="L79" s="90"/>
      <c r="M79" s="86"/>
      <c r="N79" s="87">
        <f t="shared" si="32"/>
        <v>4</v>
      </c>
      <c r="O79" s="85">
        <f t="shared" si="99"/>
        <v>4</v>
      </c>
      <c r="P79" s="85" t="str">
        <f>IF(R79=0,"",(IF(AW79&gt;0,AW79,O79)))</f>
        <v/>
      </c>
      <c r="Q79" s="149">
        <f t="shared" si="107"/>
        <v>0</v>
      </c>
      <c r="R79" s="116">
        <f t="shared" si="100"/>
        <v>0</v>
      </c>
      <c r="S79" s="107">
        <f t="shared" si="29"/>
        <v>4</v>
      </c>
      <c r="T79" s="44">
        <f t="shared" si="101"/>
        <v>1</v>
      </c>
      <c r="U79" s="7">
        <f>IF(U78=0,0,IF(U78&gt;=$I$6,0,IF((U78+S79)&gt;=$I$6,$I$6,(U78+S79))))</f>
        <v>0</v>
      </c>
      <c r="V79" s="13">
        <f t="shared" si="102"/>
        <v>45674</v>
      </c>
      <c r="W79" s="14" t="str">
        <f t="shared" si="108"/>
        <v>Cum</v>
      </c>
      <c r="X79" s="4" t="str">
        <f t="shared" si="103"/>
        <v/>
      </c>
      <c r="Y79" s="46" t="str">
        <f t="shared" si="104"/>
        <v/>
      </c>
      <c r="Z79" s="142" t="str">
        <f t="shared" si="109"/>
        <v/>
      </c>
      <c r="AC79" s="56" t="str">
        <f>'TATİLLER ve SEMİNER DÖNEMLERİ'!E13</f>
        <v/>
      </c>
      <c r="AD79" s="39"/>
      <c r="AE79" s="210" t="str">
        <f>IF(AC79&lt;&gt;"",(HLOOKUP(DRM,'TATİLLER ve SEMİNER DÖNEMLERİ'!$W$2:$Y$8,2,0)),"")</f>
        <v/>
      </c>
      <c r="AF79" s="213" t="str">
        <f>'TATİLLER ve SEMİNER DÖNEMLERİ'!F13</f>
        <v/>
      </c>
      <c r="AU79" s="101">
        <f>S79+(SUM($S$12:S78))</f>
        <v>176</v>
      </c>
      <c r="AV79" s="27">
        <f t="shared" ca="1" si="114"/>
        <v>45587</v>
      </c>
      <c r="AW79" s="137">
        <f t="shared" si="110"/>
        <v>0</v>
      </c>
      <c r="AX79" s="138">
        <f>VLOOKUP($I$9,I:AF,8,0)</f>
        <v>0</v>
      </c>
      <c r="BB79" s="152">
        <f t="shared" si="115"/>
        <v>0</v>
      </c>
      <c r="BC79" s="147">
        <f t="shared" si="111"/>
        <v>0</v>
      </c>
    </row>
    <row r="80" spans="4:55" x14ac:dyDescent="0.25">
      <c r="D80" s="17"/>
      <c r="E80" s="17"/>
      <c r="F80" s="17">
        <f t="shared" ref="F80:G80" si="117">F73</f>
        <v>0</v>
      </c>
      <c r="G80" s="17">
        <f t="shared" si="117"/>
        <v>0</v>
      </c>
      <c r="H80" s="135"/>
      <c r="I80" s="117">
        <f t="shared" si="113"/>
        <v>45675</v>
      </c>
      <c r="J80" s="88"/>
      <c r="K80" s="89"/>
      <c r="L80" s="90"/>
      <c r="M80" s="86"/>
      <c r="N80" s="87">
        <f t="shared" si="32"/>
        <v>0</v>
      </c>
      <c r="O80" s="85">
        <f t="shared" si="99"/>
        <v>0</v>
      </c>
      <c r="P80" s="85" t="str">
        <f t="shared" si="106"/>
        <v/>
      </c>
      <c r="Q80" s="149">
        <f t="shared" si="107"/>
        <v>0</v>
      </c>
      <c r="R80" s="116">
        <f t="shared" si="100"/>
        <v>0</v>
      </c>
      <c r="S80" s="107">
        <f t="shared" si="29"/>
        <v>0</v>
      </c>
      <c r="T80" s="44">
        <f t="shared" si="101"/>
        <v>1</v>
      </c>
      <c r="U80" s="7">
        <f t="shared" ref="U80:U143" si="118">IF(U79=0,0,IF(U79&gt;=$I$6,0,IF((U79+S80)&gt;=$I$6,$I$6,(U79+S80))))</f>
        <v>0</v>
      </c>
      <c r="V80" s="13">
        <f t="shared" si="102"/>
        <v>45675</v>
      </c>
      <c r="W80" s="14" t="str">
        <f t="shared" si="108"/>
        <v>Cmt</v>
      </c>
      <c r="X80" s="4" t="str">
        <f t="shared" si="103"/>
        <v/>
      </c>
      <c r="Y80" s="46" t="str">
        <f t="shared" si="104"/>
        <v/>
      </c>
      <c r="Z80" s="142" t="str">
        <f t="shared" si="109"/>
        <v/>
      </c>
      <c r="AC80" s="56" t="str">
        <f>'TATİLLER ve SEMİNER DÖNEMLERİ'!E14</f>
        <v/>
      </c>
      <c r="AD80" s="39"/>
      <c r="AE80" s="210" t="str">
        <f>IF(AC80&lt;&gt;"",(HLOOKUP(DRM,'TATİLLER ve SEMİNER DÖNEMLERİ'!$W$2:$Y$8,2,0)),"")</f>
        <v/>
      </c>
      <c r="AF80" s="213" t="str">
        <f>'TATİLLER ve SEMİNER DÖNEMLERİ'!F14</f>
        <v/>
      </c>
      <c r="AU80" s="101">
        <f>S80+(SUM($S$12:S79))</f>
        <v>176</v>
      </c>
      <c r="AV80" s="27">
        <f t="shared" ca="1" si="114"/>
        <v>45588</v>
      </c>
      <c r="AW80" s="137">
        <f t="shared" si="110"/>
        <v>0</v>
      </c>
      <c r="BB80" s="152">
        <f t="shared" si="115"/>
        <v>0</v>
      </c>
      <c r="BC80" s="147">
        <f t="shared" si="111"/>
        <v>0</v>
      </c>
    </row>
    <row r="81" spans="4:55" x14ac:dyDescent="0.25">
      <c r="D81" s="17"/>
      <c r="E81" s="17"/>
      <c r="F81" s="17">
        <f t="shared" ref="F81:G81" si="119">F74</f>
        <v>0</v>
      </c>
      <c r="G81" s="17">
        <f t="shared" si="119"/>
        <v>0</v>
      </c>
      <c r="H81" s="135"/>
      <c r="I81" s="117">
        <f t="shared" si="113"/>
        <v>45676</v>
      </c>
      <c r="J81" s="88"/>
      <c r="K81" s="89"/>
      <c r="L81" s="90"/>
      <c r="M81" s="86"/>
      <c r="N81" s="87">
        <f t="shared" si="32"/>
        <v>0</v>
      </c>
      <c r="O81" s="85">
        <f t="shared" si="99"/>
        <v>0</v>
      </c>
      <c r="P81" s="85" t="str">
        <f t="shared" si="106"/>
        <v/>
      </c>
      <c r="Q81" s="149">
        <f t="shared" si="107"/>
        <v>0</v>
      </c>
      <c r="R81" s="116">
        <f t="shared" si="100"/>
        <v>0</v>
      </c>
      <c r="S81" s="107">
        <f t="shared" si="29"/>
        <v>0</v>
      </c>
      <c r="T81" s="44">
        <f t="shared" si="101"/>
        <v>1</v>
      </c>
      <c r="U81" s="7">
        <f t="shared" si="118"/>
        <v>0</v>
      </c>
      <c r="V81" s="13">
        <f t="shared" si="102"/>
        <v>45676</v>
      </c>
      <c r="W81" s="14" t="str">
        <f t="shared" si="108"/>
        <v>Paz</v>
      </c>
      <c r="X81" s="4" t="str">
        <f t="shared" si="103"/>
        <v/>
      </c>
      <c r="Y81" s="46" t="str">
        <f t="shared" si="104"/>
        <v/>
      </c>
      <c r="Z81" s="142" t="str">
        <f t="shared" si="109"/>
        <v/>
      </c>
      <c r="AC81" s="56" t="str">
        <f>'TATİLLER ve SEMİNER DÖNEMLERİ'!E15</f>
        <v/>
      </c>
      <c r="AD81" s="39"/>
      <c r="AE81" s="210" t="str">
        <f>IF(AC81&lt;&gt;"",(HLOOKUP(DRM,'TATİLLER ve SEMİNER DÖNEMLERİ'!$W$2:$Y$8,2,0)),"")</f>
        <v/>
      </c>
      <c r="AF81" s="213" t="str">
        <f>'TATİLLER ve SEMİNER DÖNEMLERİ'!F15</f>
        <v/>
      </c>
      <c r="AU81" s="101">
        <f>S81+(SUM($S$12:S80))</f>
        <v>176</v>
      </c>
      <c r="AV81" s="27">
        <f t="shared" ca="1" si="114"/>
        <v>45589</v>
      </c>
      <c r="AW81" s="137">
        <f t="shared" si="110"/>
        <v>0</v>
      </c>
      <c r="BB81" s="152">
        <f t="shared" si="115"/>
        <v>0</v>
      </c>
      <c r="BC81" s="147">
        <f t="shared" si="111"/>
        <v>0</v>
      </c>
    </row>
    <row r="82" spans="4:55" x14ac:dyDescent="0.25">
      <c r="D82" s="17"/>
      <c r="E82" s="17"/>
      <c r="F82" s="17">
        <f t="shared" ref="F82:G82" si="120">F75</f>
        <v>0</v>
      </c>
      <c r="G82" s="17">
        <f t="shared" si="120"/>
        <v>4</v>
      </c>
      <c r="H82" s="135"/>
      <c r="I82" s="117">
        <f t="shared" si="113"/>
        <v>45677</v>
      </c>
      <c r="J82" s="88"/>
      <c r="K82" s="89"/>
      <c r="L82" s="90"/>
      <c r="M82" s="86"/>
      <c r="N82" s="87">
        <f t="shared" si="32"/>
        <v>4</v>
      </c>
      <c r="O82" s="85">
        <f t="shared" si="99"/>
        <v>4</v>
      </c>
      <c r="P82" s="85" t="str">
        <f t="shared" si="106"/>
        <v/>
      </c>
      <c r="Q82" s="149">
        <f t="shared" si="107"/>
        <v>0</v>
      </c>
      <c r="R82" s="116">
        <f t="shared" si="100"/>
        <v>0</v>
      </c>
      <c r="S82" s="107">
        <f t="shared" ref="S82:S113" si="121">N82*T82</f>
        <v>4</v>
      </c>
      <c r="T82" s="44">
        <f>IF(X82="AREFE",1,(IF(I82&lt;$I$7,0,(IFERROR((VLOOKUP(I82,AC:AE,3,0)),1)))))</f>
        <v>1</v>
      </c>
      <c r="U82" s="7">
        <f t="shared" si="118"/>
        <v>0</v>
      </c>
      <c r="V82" s="13">
        <f t="shared" si="102"/>
        <v>45677</v>
      </c>
      <c r="W82" s="14" t="str">
        <f t="shared" si="108"/>
        <v>Pzt</v>
      </c>
      <c r="X82" s="4" t="str">
        <f t="shared" si="103"/>
        <v/>
      </c>
      <c r="Y82" s="46">
        <f t="shared" si="104"/>
        <v>45677</v>
      </c>
      <c r="Z82" s="142" t="str">
        <f t="shared" si="109"/>
        <v/>
      </c>
      <c r="AC82" s="56" t="str">
        <f>'TATİLLER ve SEMİNER DÖNEMLERİ'!E16</f>
        <v/>
      </c>
      <c r="AD82" s="39"/>
      <c r="AE82" s="210" t="str">
        <f>IF(AC82&lt;&gt;"",(HLOOKUP(DRM,'TATİLLER ve SEMİNER DÖNEMLERİ'!$W$2:$Y$8,2,0)),"")</f>
        <v/>
      </c>
      <c r="AF82" s="213" t="str">
        <f>'TATİLLER ve SEMİNER DÖNEMLERİ'!F16</f>
        <v/>
      </c>
      <c r="AU82" s="101">
        <f>S82+(SUM($S$12:S81))</f>
        <v>180</v>
      </c>
      <c r="AV82" s="27">
        <f t="shared" ca="1" si="114"/>
        <v>45590</v>
      </c>
      <c r="AW82" s="137">
        <f t="shared" si="110"/>
        <v>0</v>
      </c>
      <c r="BB82" s="152">
        <f t="shared" si="115"/>
        <v>0</v>
      </c>
      <c r="BC82" s="147">
        <f t="shared" si="111"/>
        <v>0</v>
      </c>
    </row>
    <row r="83" spans="4:55" x14ac:dyDescent="0.25">
      <c r="D83" s="17"/>
      <c r="E83" s="17"/>
      <c r="F83" s="17">
        <f t="shared" ref="F83:G83" si="122">F76</f>
        <v>0</v>
      </c>
      <c r="G83" s="17">
        <f t="shared" si="122"/>
        <v>4</v>
      </c>
      <c r="H83" s="135"/>
      <c r="I83" s="117">
        <f t="shared" si="113"/>
        <v>45678</v>
      </c>
      <c r="J83" s="88"/>
      <c r="K83" s="89"/>
      <c r="L83" s="90"/>
      <c r="M83" s="86"/>
      <c r="N83" s="87">
        <f t="shared" si="32"/>
        <v>4</v>
      </c>
      <c r="O83" s="85">
        <f t="shared" si="99"/>
        <v>4</v>
      </c>
      <c r="P83" s="85" t="str">
        <f t="shared" si="106"/>
        <v/>
      </c>
      <c r="Q83" s="149">
        <f t="shared" si="107"/>
        <v>0</v>
      </c>
      <c r="R83" s="116">
        <f t="shared" si="100"/>
        <v>0</v>
      </c>
      <c r="S83" s="107">
        <f t="shared" si="121"/>
        <v>4</v>
      </c>
      <c r="T83" s="44">
        <f t="shared" si="101"/>
        <v>1</v>
      </c>
      <c r="U83" s="7">
        <f t="shared" si="118"/>
        <v>0</v>
      </c>
      <c r="V83" s="13">
        <f t="shared" si="102"/>
        <v>45678</v>
      </c>
      <c r="W83" s="14" t="str">
        <f t="shared" si="108"/>
        <v>Sal</v>
      </c>
      <c r="X83" s="4" t="str">
        <f t="shared" si="103"/>
        <v/>
      </c>
      <c r="Y83" s="46">
        <f t="shared" si="104"/>
        <v>45678</v>
      </c>
      <c r="Z83" s="142" t="str">
        <f t="shared" si="109"/>
        <v/>
      </c>
      <c r="AC83" s="56" t="str">
        <f>'TATİLLER ve SEMİNER DÖNEMLERİ'!E17</f>
        <v/>
      </c>
      <c r="AD83" s="39"/>
      <c r="AE83" s="210" t="str">
        <f>IF(AC83&lt;&gt;"",(HLOOKUP(DRM,'TATİLLER ve SEMİNER DÖNEMLERİ'!$W$2:$Y$8,2,0)),"")</f>
        <v/>
      </c>
      <c r="AF83" s="213" t="str">
        <f>'TATİLLER ve SEMİNER DÖNEMLERİ'!F17</f>
        <v/>
      </c>
      <c r="AU83" s="101">
        <f>S83+(SUM($S$12:S82))</f>
        <v>184</v>
      </c>
      <c r="AV83" s="27">
        <f t="shared" ca="1" si="114"/>
        <v>45591</v>
      </c>
      <c r="AW83" s="137">
        <f t="shared" si="110"/>
        <v>0</v>
      </c>
      <c r="BB83" s="152">
        <f t="shared" si="115"/>
        <v>0</v>
      </c>
      <c r="BC83" s="147">
        <f t="shared" si="111"/>
        <v>0</v>
      </c>
    </row>
    <row r="84" spans="4:55" ht="19.5" thickBot="1" x14ac:dyDescent="0.3">
      <c r="D84" s="17"/>
      <c r="E84" s="17"/>
      <c r="F84" s="17">
        <f t="shared" ref="F84:G84" si="123">F77</f>
        <v>0</v>
      </c>
      <c r="G84" s="17">
        <f t="shared" si="123"/>
        <v>4</v>
      </c>
      <c r="H84" s="135"/>
      <c r="I84" s="117">
        <f t="shared" si="113"/>
        <v>45679</v>
      </c>
      <c r="J84" s="88"/>
      <c r="K84" s="89"/>
      <c r="L84" s="90"/>
      <c r="M84" s="86"/>
      <c r="N84" s="87">
        <f t="shared" ref="N84:N147" si="124">IF(X84="AREFE",F84,F84+G84)</f>
        <v>4</v>
      </c>
      <c r="O84" s="85">
        <f t="shared" si="99"/>
        <v>4</v>
      </c>
      <c r="P84" s="85" t="str">
        <f t="shared" si="106"/>
        <v/>
      </c>
      <c r="Q84" s="149">
        <f t="shared" si="107"/>
        <v>0</v>
      </c>
      <c r="R84" s="116">
        <f t="shared" si="100"/>
        <v>0</v>
      </c>
      <c r="S84" s="107">
        <f t="shared" si="121"/>
        <v>4</v>
      </c>
      <c r="T84" s="44">
        <f t="shared" si="101"/>
        <v>1</v>
      </c>
      <c r="U84" s="7">
        <f t="shared" si="118"/>
        <v>0</v>
      </c>
      <c r="V84" s="13">
        <f t="shared" si="102"/>
        <v>45679</v>
      </c>
      <c r="W84" s="14" t="str">
        <f t="shared" si="108"/>
        <v>Çar</v>
      </c>
      <c r="X84" s="4" t="str">
        <f t="shared" si="103"/>
        <v/>
      </c>
      <c r="Y84" s="46">
        <f t="shared" si="104"/>
        <v>45679</v>
      </c>
      <c r="Z84" s="142" t="str">
        <f t="shared" si="109"/>
        <v/>
      </c>
      <c r="AC84" s="61" t="str">
        <f>'TATİLLER ve SEMİNER DÖNEMLERİ'!E18</f>
        <v/>
      </c>
      <c r="AD84" s="170"/>
      <c r="AE84" s="211" t="str">
        <f>IF(AC84&lt;&gt;"",(HLOOKUP(DRM,'TATİLLER ve SEMİNER DÖNEMLERİ'!$W$2:$Y$8,2,0)),"")</f>
        <v/>
      </c>
      <c r="AF84" s="214" t="str">
        <f>'TATİLLER ve SEMİNER DÖNEMLERİ'!F18</f>
        <v/>
      </c>
      <c r="AU84" s="101">
        <f>S84+(SUM($S$12:S83))</f>
        <v>188</v>
      </c>
      <c r="AV84" s="27">
        <f t="shared" ca="1" si="114"/>
        <v>45592</v>
      </c>
      <c r="AW84" s="137">
        <f t="shared" si="110"/>
        <v>0</v>
      </c>
      <c r="BB84" s="152">
        <f t="shared" si="115"/>
        <v>0</v>
      </c>
      <c r="BC84" s="147">
        <f t="shared" si="111"/>
        <v>0</v>
      </c>
    </row>
    <row r="85" spans="4:55" ht="21.75" thickBot="1" x14ac:dyDescent="0.3">
      <c r="D85" s="17"/>
      <c r="E85" s="17"/>
      <c r="F85" s="17">
        <f t="shared" ref="F85:G85" si="125">F78</f>
        <v>0</v>
      </c>
      <c r="G85" s="17">
        <f t="shared" si="125"/>
        <v>4</v>
      </c>
      <c r="H85" s="135"/>
      <c r="I85" s="117">
        <f t="shared" si="113"/>
        <v>45680</v>
      </c>
      <c r="J85" s="88"/>
      <c r="K85" s="89"/>
      <c r="L85" s="90"/>
      <c r="M85" s="86"/>
      <c r="N85" s="87">
        <f t="shared" si="124"/>
        <v>4</v>
      </c>
      <c r="O85" s="85">
        <f t="shared" si="99"/>
        <v>4</v>
      </c>
      <c r="P85" s="85" t="str">
        <f t="shared" si="106"/>
        <v/>
      </c>
      <c r="Q85" s="149">
        <f t="shared" si="107"/>
        <v>0</v>
      </c>
      <c r="R85" s="116">
        <f t="shared" si="100"/>
        <v>0</v>
      </c>
      <c r="S85" s="107">
        <f t="shared" si="121"/>
        <v>4</v>
      </c>
      <c r="T85" s="44">
        <f t="shared" si="101"/>
        <v>1</v>
      </c>
      <c r="U85" s="7">
        <f t="shared" si="118"/>
        <v>0</v>
      </c>
      <c r="V85" s="13">
        <f t="shared" si="102"/>
        <v>45680</v>
      </c>
      <c r="W85" s="14" t="str">
        <f t="shared" si="108"/>
        <v>Per</v>
      </c>
      <c r="X85" s="4" t="str">
        <f t="shared" si="103"/>
        <v/>
      </c>
      <c r="Y85" s="46">
        <f t="shared" si="104"/>
        <v>45680</v>
      </c>
      <c r="Z85" s="142" t="str">
        <f t="shared" si="109"/>
        <v/>
      </c>
      <c r="AC85" s="240" t="s">
        <v>51</v>
      </c>
      <c r="AD85" s="240"/>
      <c r="AE85" s="240"/>
      <c r="AF85" s="240"/>
      <c r="AU85" s="101">
        <f>S85+(SUM($S$12:S84))</f>
        <v>192</v>
      </c>
      <c r="AV85" s="27">
        <f t="shared" ca="1" si="114"/>
        <v>45593</v>
      </c>
      <c r="AW85" s="137">
        <f t="shared" si="110"/>
        <v>0</v>
      </c>
      <c r="BB85" s="152">
        <f t="shared" si="115"/>
        <v>0</v>
      </c>
      <c r="BC85" s="147">
        <f t="shared" si="111"/>
        <v>0</v>
      </c>
    </row>
    <row r="86" spans="4:55" x14ac:dyDescent="0.25">
      <c r="D86" s="17"/>
      <c r="E86" s="17"/>
      <c r="F86" s="17">
        <f t="shared" ref="F86:G86" si="126">F79</f>
        <v>0</v>
      </c>
      <c r="G86" s="17">
        <f t="shared" si="126"/>
        <v>4</v>
      </c>
      <c r="H86" s="135"/>
      <c r="I86" s="117">
        <f t="shared" si="113"/>
        <v>45681</v>
      </c>
      <c r="J86" s="88"/>
      <c r="K86" s="89"/>
      <c r="L86" s="90"/>
      <c r="M86" s="86"/>
      <c r="N86" s="87">
        <f t="shared" si="124"/>
        <v>4</v>
      </c>
      <c r="O86" s="85">
        <f t="shared" si="99"/>
        <v>4</v>
      </c>
      <c r="P86" s="85" t="str">
        <f t="shared" si="106"/>
        <v/>
      </c>
      <c r="Q86" s="149">
        <f t="shared" si="107"/>
        <v>0</v>
      </c>
      <c r="R86" s="116">
        <f t="shared" si="100"/>
        <v>0</v>
      </c>
      <c r="S86" s="107">
        <f t="shared" si="121"/>
        <v>4</v>
      </c>
      <c r="T86" s="44">
        <f t="shared" si="101"/>
        <v>1</v>
      </c>
      <c r="U86" s="7">
        <f t="shared" si="118"/>
        <v>0</v>
      </c>
      <c r="V86" s="13">
        <f t="shared" si="102"/>
        <v>45681</v>
      </c>
      <c r="W86" s="14" t="str">
        <f t="shared" si="108"/>
        <v>Cum</v>
      </c>
      <c r="X86" s="4" t="str">
        <f t="shared" si="103"/>
        <v/>
      </c>
      <c r="Y86" s="46">
        <f t="shared" si="104"/>
        <v>45681</v>
      </c>
      <c r="Z86" s="142" t="str">
        <f t="shared" si="109"/>
        <v/>
      </c>
      <c r="AC86" s="168">
        <f>'TATİLLER ve SEMİNER DÖNEMLERİ'!E21</f>
        <v>45607</v>
      </c>
      <c r="AD86" s="215"/>
      <c r="AE86" s="215">
        <f>IF(AC86&lt;&gt;"",(HLOOKUP(DRM,'TATİLLER ve SEMİNER DÖNEMLERİ'!$W$2:$Y$8,3,0)),"")</f>
        <v>0</v>
      </c>
      <c r="AF86" s="212" t="str">
        <f>'TATİLLER ve SEMİNER DÖNEMLERİ'!F21</f>
        <v>1.Ara Tatil Dönemi Kurs Yapılmaz</v>
      </c>
      <c r="AU86" s="101">
        <f>S86+(SUM($S$12:S85))</f>
        <v>196</v>
      </c>
      <c r="AV86" s="27">
        <f t="shared" ca="1" si="114"/>
        <v>45594</v>
      </c>
      <c r="AW86" s="137">
        <f t="shared" si="110"/>
        <v>0</v>
      </c>
      <c r="BB86" s="152">
        <f t="shared" si="115"/>
        <v>0</v>
      </c>
      <c r="BC86" s="147">
        <f t="shared" si="111"/>
        <v>0</v>
      </c>
    </row>
    <row r="87" spans="4:55" x14ac:dyDescent="0.25">
      <c r="D87" s="17"/>
      <c r="E87" s="17"/>
      <c r="F87" s="17">
        <f t="shared" ref="F87:G87" si="127">F80</f>
        <v>0</v>
      </c>
      <c r="G87" s="17">
        <f t="shared" si="127"/>
        <v>0</v>
      </c>
      <c r="H87" s="135"/>
      <c r="I87" s="117">
        <f t="shared" si="113"/>
        <v>45682</v>
      </c>
      <c r="J87" s="88"/>
      <c r="K87" s="89"/>
      <c r="L87" s="90"/>
      <c r="M87" s="86"/>
      <c r="N87" s="87">
        <f t="shared" si="124"/>
        <v>0</v>
      </c>
      <c r="O87" s="85">
        <f t="shared" si="99"/>
        <v>0</v>
      </c>
      <c r="P87" s="85" t="str">
        <f t="shared" si="106"/>
        <v/>
      </c>
      <c r="Q87" s="149">
        <f t="shared" si="107"/>
        <v>0</v>
      </c>
      <c r="R87" s="116">
        <f t="shared" si="100"/>
        <v>0</v>
      </c>
      <c r="S87" s="107">
        <f t="shared" si="121"/>
        <v>0</v>
      </c>
      <c r="T87" s="44">
        <f t="shared" si="101"/>
        <v>1</v>
      </c>
      <c r="U87" s="7">
        <f t="shared" si="118"/>
        <v>0</v>
      </c>
      <c r="V87" s="13">
        <f t="shared" si="102"/>
        <v>45682</v>
      </c>
      <c r="W87" s="14" t="str">
        <f t="shared" si="108"/>
        <v>Cmt</v>
      </c>
      <c r="X87" s="4" t="str">
        <f t="shared" si="103"/>
        <v/>
      </c>
      <c r="Y87" s="46">
        <f t="shared" si="104"/>
        <v>45682</v>
      </c>
      <c r="Z87" s="142" t="str">
        <f t="shared" si="109"/>
        <v/>
      </c>
      <c r="AC87" s="56">
        <f>'TATİLLER ve SEMİNER DÖNEMLERİ'!E22</f>
        <v>45608</v>
      </c>
      <c r="AD87" s="57"/>
      <c r="AE87" s="57">
        <f>IF(AC87&lt;&gt;"",(HLOOKUP(DRM,'TATİLLER ve SEMİNER DÖNEMLERİ'!$W$2:$Y$8,3,0)),"")</f>
        <v>0</v>
      </c>
      <c r="AF87" s="213" t="str">
        <f>'TATİLLER ve SEMİNER DÖNEMLERİ'!F22</f>
        <v>1.Ara Tatil Dönemi Kurs Yapılmaz</v>
      </c>
      <c r="AU87" s="101">
        <f>S87+(SUM($S$12:S86))</f>
        <v>196</v>
      </c>
      <c r="AV87" s="27">
        <f t="shared" ca="1" si="114"/>
        <v>45595</v>
      </c>
      <c r="AW87" s="137">
        <f t="shared" si="110"/>
        <v>0</v>
      </c>
      <c r="BB87" s="152">
        <f t="shared" si="115"/>
        <v>0</v>
      </c>
      <c r="BC87" s="147">
        <f t="shared" si="111"/>
        <v>0</v>
      </c>
    </row>
    <row r="88" spans="4:55" x14ac:dyDescent="0.25">
      <c r="D88" s="17"/>
      <c r="E88" s="17"/>
      <c r="F88" s="17">
        <f t="shared" ref="F88:G88" si="128">F81</f>
        <v>0</v>
      </c>
      <c r="G88" s="17">
        <f t="shared" si="128"/>
        <v>0</v>
      </c>
      <c r="H88" s="135"/>
      <c r="I88" s="117">
        <f t="shared" si="113"/>
        <v>45683</v>
      </c>
      <c r="J88" s="88"/>
      <c r="K88" s="89"/>
      <c r="L88" s="90"/>
      <c r="M88" s="86"/>
      <c r="N88" s="87">
        <f t="shared" si="124"/>
        <v>0</v>
      </c>
      <c r="O88" s="85">
        <f t="shared" si="99"/>
        <v>0</v>
      </c>
      <c r="P88" s="85" t="str">
        <f t="shared" si="106"/>
        <v/>
      </c>
      <c r="Q88" s="149">
        <f t="shared" si="107"/>
        <v>0</v>
      </c>
      <c r="R88" s="116">
        <f>IF(U88&lt;=$I$6,U88,"")</f>
        <v>0</v>
      </c>
      <c r="S88" s="107">
        <f t="shared" si="121"/>
        <v>0</v>
      </c>
      <c r="T88" s="44">
        <f t="shared" si="101"/>
        <v>1</v>
      </c>
      <c r="U88" s="7">
        <f>IF(U87=0,0,IF(U87&gt;=$I$6,0,IF((U87+S88)&gt;=$I$6,$I$6,(U87+S88))))</f>
        <v>0</v>
      </c>
      <c r="V88" s="13">
        <f t="shared" si="102"/>
        <v>45683</v>
      </c>
      <c r="W88" s="14" t="str">
        <f t="shared" si="108"/>
        <v>Paz</v>
      </c>
      <c r="X88" s="4" t="str">
        <f t="shared" si="103"/>
        <v/>
      </c>
      <c r="Y88" s="46">
        <f t="shared" si="104"/>
        <v>45683</v>
      </c>
      <c r="Z88" s="142" t="str">
        <f t="shared" si="109"/>
        <v/>
      </c>
      <c r="AC88" s="56">
        <f>'TATİLLER ve SEMİNER DÖNEMLERİ'!E23</f>
        <v>45609</v>
      </c>
      <c r="AD88" s="57"/>
      <c r="AE88" s="57">
        <f>IF(AC88&lt;&gt;"",(HLOOKUP(DRM,'TATİLLER ve SEMİNER DÖNEMLERİ'!$W$2:$Y$8,3,0)),"")</f>
        <v>0</v>
      </c>
      <c r="AF88" s="213" t="str">
        <f>'TATİLLER ve SEMİNER DÖNEMLERİ'!F23</f>
        <v>1.Ara Tatil Dönemi Kurs Yapılmaz</v>
      </c>
      <c r="AU88" s="101">
        <f>S88+(SUM($S$12:S87))</f>
        <v>196</v>
      </c>
      <c r="AV88" s="27">
        <f t="shared" ca="1" si="114"/>
        <v>45596</v>
      </c>
      <c r="AW88" s="137">
        <f t="shared" si="110"/>
        <v>0</v>
      </c>
      <c r="BB88" s="152">
        <f t="shared" si="115"/>
        <v>0</v>
      </c>
      <c r="BC88" s="147">
        <f t="shared" si="111"/>
        <v>0</v>
      </c>
    </row>
    <row r="89" spans="4:55" x14ac:dyDescent="0.25">
      <c r="D89" s="17"/>
      <c r="E89" s="17"/>
      <c r="F89" s="17">
        <f t="shared" ref="F89:G89" si="129">F82</f>
        <v>0</v>
      </c>
      <c r="G89" s="17">
        <f t="shared" si="129"/>
        <v>4</v>
      </c>
      <c r="H89" s="135"/>
      <c r="I89" s="117">
        <f t="shared" si="113"/>
        <v>45684</v>
      </c>
      <c r="J89" s="88"/>
      <c r="K89" s="89"/>
      <c r="L89" s="90"/>
      <c r="M89" s="86"/>
      <c r="N89" s="87">
        <f t="shared" si="124"/>
        <v>4</v>
      </c>
      <c r="O89" s="85">
        <f t="shared" si="99"/>
        <v>4</v>
      </c>
      <c r="P89" s="85" t="str">
        <f t="shared" si="106"/>
        <v/>
      </c>
      <c r="Q89" s="149">
        <f t="shared" si="107"/>
        <v>0</v>
      </c>
      <c r="R89" s="116">
        <f>IF(U89&lt;=$I$6,U89,"")</f>
        <v>0</v>
      </c>
      <c r="S89" s="107">
        <f t="shared" si="121"/>
        <v>4</v>
      </c>
      <c r="T89" s="44">
        <f t="shared" si="101"/>
        <v>1</v>
      </c>
      <c r="U89" s="7">
        <f>IF(U88=0,0,IF(U88&gt;=$I$6,0,IF((U88+S89)&gt;=$I$6,$I$6,(U88+S89))))</f>
        <v>0</v>
      </c>
      <c r="V89" s="13">
        <f t="shared" si="102"/>
        <v>45684</v>
      </c>
      <c r="W89" s="14" t="str">
        <f t="shared" si="108"/>
        <v>Pzt</v>
      </c>
      <c r="X89" s="4" t="str">
        <f t="shared" si="103"/>
        <v/>
      </c>
      <c r="Y89" s="46">
        <f t="shared" si="104"/>
        <v>45684</v>
      </c>
      <c r="Z89" s="142" t="str">
        <f t="shared" si="109"/>
        <v/>
      </c>
      <c r="AC89" s="56">
        <f>'TATİLLER ve SEMİNER DÖNEMLERİ'!E24</f>
        <v>45610</v>
      </c>
      <c r="AD89" s="57"/>
      <c r="AE89" s="57">
        <f>IF(AC89&lt;&gt;"",(HLOOKUP(DRM,'TATİLLER ve SEMİNER DÖNEMLERİ'!$W$2:$Y$8,3,0)),"")</f>
        <v>0</v>
      </c>
      <c r="AF89" s="213" t="str">
        <f>'TATİLLER ve SEMİNER DÖNEMLERİ'!F24</f>
        <v>1.Ara Tatil Dönemi Kurs Yapılmaz</v>
      </c>
      <c r="AU89" s="101">
        <f>S89+(SUM($S$12:S88))</f>
        <v>200</v>
      </c>
      <c r="AV89" s="27">
        <f t="shared" ca="1" si="114"/>
        <v>45597</v>
      </c>
      <c r="AW89" s="137">
        <f t="shared" si="110"/>
        <v>0</v>
      </c>
      <c r="BB89" s="152">
        <f t="shared" si="115"/>
        <v>0</v>
      </c>
      <c r="BC89" s="147">
        <f t="shared" si="111"/>
        <v>0</v>
      </c>
    </row>
    <row r="90" spans="4:55" ht="19.5" thickBot="1" x14ac:dyDescent="0.3">
      <c r="D90" s="17"/>
      <c r="E90" s="17"/>
      <c r="F90" s="17">
        <f t="shared" ref="F90:G90" si="130">F83</f>
        <v>0</v>
      </c>
      <c r="G90" s="17">
        <f t="shared" si="130"/>
        <v>4</v>
      </c>
      <c r="H90" s="135"/>
      <c r="I90" s="117">
        <f t="shared" si="113"/>
        <v>45685</v>
      </c>
      <c r="J90" s="88"/>
      <c r="K90" s="89"/>
      <c r="L90" s="90"/>
      <c r="M90" s="86"/>
      <c r="N90" s="87">
        <f t="shared" si="124"/>
        <v>4</v>
      </c>
      <c r="O90" s="85">
        <f t="shared" si="99"/>
        <v>4</v>
      </c>
      <c r="P90" s="85" t="str">
        <f t="shared" si="106"/>
        <v/>
      </c>
      <c r="Q90" s="149">
        <f t="shared" si="107"/>
        <v>0</v>
      </c>
      <c r="R90" s="116">
        <f t="shared" si="100"/>
        <v>0</v>
      </c>
      <c r="S90" s="107">
        <f t="shared" si="121"/>
        <v>4</v>
      </c>
      <c r="T90" s="44">
        <f t="shared" si="101"/>
        <v>1</v>
      </c>
      <c r="U90" s="7">
        <f t="shared" si="118"/>
        <v>0</v>
      </c>
      <c r="V90" s="13">
        <f t="shared" si="102"/>
        <v>45685</v>
      </c>
      <c r="W90" s="14" t="str">
        <f t="shared" si="108"/>
        <v>Sal</v>
      </c>
      <c r="X90" s="4" t="str">
        <f t="shared" si="103"/>
        <v/>
      </c>
      <c r="Y90" s="46">
        <f t="shared" si="104"/>
        <v>45685</v>
      </c>
      <c r="Z90" s="142" t="str">
        <f t="shared" si="109"/>
        <v/>
      </c>
      <c r="AC90" s="61">
        <f>'TATİLLER ve SEMİNER DÖNEMLERİ'!E25</f>
        <v>45611</v>
      </c>
      <c r="AD90" s="62"/>
      <c r="AE90" s="62">
        <f>IF(AC90&lt;&gt;"",(HLOOKUP(DRM,'TATİLLER ve SEMİNER DÖNEMLERİ'!$W$2:$Y$8,3,0)),"")</f>
        <v>0</v>
      </c>
      <c r="AF90" s="214" t="str">
        <f>'TATİLLER ve SEMİNER DÖNEMLERİ'!F25</f>
        <v>1.Ara Tatil Dönemi Kurs Yapılmaz</v>
      </c>
      <c r="AU90" s="101">
        <f>S90+(SUM($S$12:S89))</f>
        <v>204</v>
      </c>
      <c r="AV90" s="27">
        <f t="shared" ca="1" si="114"/>
        <v>45598</v>
      </c>
      <c r="AW90" s="137">
        <f t="shared" si="110"/>
        <v>0</v>
      </c>
      <c r="BB90" s="152">
        <f t="shared" si="115"/>
        <v>0</v>
      </c>
      <c r="BC90" s="147">
        <f t="shared" si="111"/>
        <v>0</v>
      </c>
    </row>
    <row r="91" spans="4:55" ht="21.75" thickBot="1" x14ac:dyDescent="0.3">
      <c r="D91" s="17"/>
      <c r="E91" s="17"/>
      <c r="F91" s="17">
        <f t="shared" ref="F91:G91" si="131">F84</f>
        <v>0</v>
      </c>
      <c r="G91" s="17">
        <f t="shared" si="131"/>
        <v>4</v>
      </c>
      <c r="H91" s="135"/>
      <c r="I91" s="117">
        <f t="shared" si="113"/>
        <v>45686</v>
      </c>
      <c r="J91" s="88"/>
      <c r="K91" s="89"/>
      <c r="L91" s="90"/>
      <c r="M91" s="86"/>
      <c r="N91" s="87">
        <f t="shared" si="124"/>
        <v>4</v>
      </c>
      <c r="O91" s="85">
        <f t="shared" si="99"/>
        <v>4</v>
      </c>
      <c r="P91" s="85" t="str">
        <f t="shared" si="106"/>
        <v/>
      </c>
      <c r="Q91" s="149">
        <f t="shared" si="107"/>
        <v>0</v>
      </c>
      <c r="R91" s="116">
        <f t="shared" si="100"/>
        <v>0</v>
      </c>
      <c r="S91" s="107">
        <f t="shared" si="121"/>
        <v>4</v>
      </c>
      <c r="T91" s="44">
        <f t="shared" si="101"/>
        <v>1</v>
      </c>
      <c r="U91" s="7">
        <f t="shared" si="118"/>
        <v>0</v>
      </c>
      <c r="V91" s="13">
        <f t="shared" si="102"/>
        <v>45686</v>
      </c>
      <c r="W91" s="14" t="str">
        <f t="shared" si="108"/>
        <v>Çar</v>
      </c>
      <c r="X91" s="4" t="str">
        <f t="shared" si="103"/>
        <v/>
      </c>
      <c r="Y91" s="46">
        <f t="shared" si="104"/>
        <v>45686</v>
      </c>
      <c r="Z91" s="142" t="str">
        <f t="shared" si="109"/>
        <v/>
      </c>
      <c r="AC91" s="241" t="s">
        <v>53</v>
      </c>
      <c r="AD91" s="241"/>
      <c r="AE91" s="241"/>
      <c r="AF91" s="241"/>
      <c r="AU91" s="101">
        <f>S91+(SUM($S$12:S90))</f>
        <v>208</v>
      </c>
      <c r="AV91" s="27">
        <f t="shared" ca="1" si="114"/>
        <v>45599</v>
      </c>
      <c r="AW91" s="137">
        <f t="shared" si="110"/>
        <v>0</v>
      </c>
      <c r="BB91" s="152">
        <f t="shared" si="115"/>
        <v>0</v>
      </c>
      <c r="BC91" s="147">
        <f t="shared" si="111"/>
        <v>0</v>
      </c>
    </row>
    <row r="92" spans="4:55" x14ac:dyDescent="0.25">
      <c r="D92" s="17"/>
      <c r="E92" s="17"/>
      <c r="F92" s="17">
        <f t="shared" ref="F92:G92" si="132">F85</f>
        <v>0</v>
      </c>
      <c r="G92" s="17">
        <f t="shared" si="132"/>
        <v>4</v>
      </c>
      <c r="H92" s="135"/>
      <c r="I92" s="117">
        <f t="shared" si="113"/>
        <v>45687</v>
      </c>
      <c r="J92" s="88"/>
      <c r="K92" s="89"/>
      <c r="L92" s="90"/>
      <c r="M92" s="86"/>
      <c r="N92" s="87">
        <f t="shared" si="124"/>
        <v>4</v>
      </c>
      <c r="O92" s="85">
        <f t="shared" si="99"/>
        <v>4</v>
      </c>
      <c r="P92" s="85" t="str">
        <f t="shared" si="106"/>
        <v/>
      </c>
      <c r="Q92" s="149">
        <f t="shared" si="107"/>
        <v>0</v>
      </c>
      <c r="R92" s="116">
        <f t="shared" si="100"/>
        <v>0</v>
      </c>
      <c r="S92" s="107">
        <f t="shared" si="121"/>
        <v>4</v>
      </c>
      <c r="T92" s="44">
        <f t="shared" si="101"/>
        <v>1</v>
      </c>
      <c r="U92" s="7">
        <f t="shared" si="118"/>
        <v>0</v>
      </c>
      <c r="V92" s="13">
        <f t="shared" si="102"/>
        <v>45687</v>
      </c>
      <c r="W92" s="14" t="str">
        <f t="shared" si="108"/>
        <v>Per</v>
      </c>
      <c r="X92" s="4" t="str">
        <f t="shared" si="103"/>
        <v/>
      </c>
      <c r="Y92" s="46">
        <f t="shared" si="104"/>
        <v>45687</v>
      </c>
      <c r="Z92" s="142" t="str">
        <f t="shared" si="109"/>
        <v/>
      </c>
      <c r="AC92" s="168">
        <f>'TATİLLER ve SEMİNER DÖNEMLERİ'!E28</f>
        <v>45677</v>
      </c>
      <c r="AD92" s="215"/>
      <c r="AE92" s="215">
        <f>IF(AC92&lt;&gt;"",(HLOOKUP(DRM,'TATİLLER ve SEMİNER DÖNEMLERİ'!$W$2:$Y$8,4,0)),"")</f>
        <v>1</v>
      </c>
      <c r="AF92" s="212" t="str">
        <f>'TATİLLER ve SEMİNER DÖNEMLERİ'!F28</f>
        <v/>
      </c>
      <c r="AU92" s="101">
        <f>S92+(SUM($S$12:S91))</f>
        <v>212</v>
      </c>
      <c r="AV92" s="27">
        <f t="shared" ca="1" si="114"/>
        <v>45600</v>
      </c>
      <c r="AW92" s="137">
        <f t="shared" si="110"/>
        <v>0</v>
      </c>
      <c r="BB92" s="152">
        <f t="shared" si="115"/>
        <v>0</v>
      </c>
      <c r="BC92" s="147">
        <f t="shared" si="111"/>
        <v>0</v>
      </c>
    </row>
    <row r="93" spans="4:55" x14ac:dyDescent="0.25">
      <c r="D93" s="17"/>
      <c r="E93" s="17"/>
      <c r="F93" s="17">
        <f t="shared" ref="F93:G93" si="133">F86</f>
        <v>0</v>
      </c>
      <c r="G93" s="17">
        <f t="shared" si="133"/>
        <v>4</v>
      </c>
      <c r="H93" s="135"/>
      <c r="I93" s="117">
        <f t="shared" si="113"/>
        <v>45688</v>
      </c>
      <c r="J93" s="88"/>
      <c r="K93" s="89"/>
      <c r="L93" s="90"/>
      <c r="M93" s="86"/>
      <c r="N93" s="87">
        <f t="shared" si="124"/>
        <v>4</v>
      </c>
      <c r="O93" s="85">
        <f t="shared" si="99"/>
        <v>4</v>
      </c>
      <c r="P93" s="85" t="str">
        <f t="shared" si="106"/>
        <v/>
      </c>
      <c r="Q93" s="149">
        <f t="shared" si="107"/>
        <v>0</v>
      </c>
      <c r="R93" s="116">
        <f t="shared" si="100"/>
        <v>0</v>
      </c>
      <c r="S93" s="107">
        <f t="shared" si="121"/>
        <v>4</v>
      </c>
      <c r="T93" s="44">
        <f t="shared" si="101"/>
        <v>1</v>
      </c>
      <c r="U93" s="7">
        <f t="shared" si="118"/>
        <v>0</v>
      </c>
      <c r="V93" s="13">
        <f t="shared" si="102"/>
        <v>45688</v>
      </c>
      <c r="W93" s="14" t="str">
        <f t="shared" si="108"/>
        <v>Cum</v>
      </c>
      <c r="X93" s="4" t="str">
        <f t="shared" si="103"/>
        <v/>
      </c>
      <c r="Y93" s="46">
        <f t="shared" si="104"/>
        <v>45688</v>
      </c>
      <c r="Z93" s="142" t="str">
        <f t="shared" si="109"/>
        <v/>
      </c>
      <c r="AC93" s="56">
        <f>'TATİLLER ve SEMİNER DÖNEMLERİ'!E29</f>
        <v>45678</v>
      </c>
      <c r="AD93" s="57"/>
      <c r="AE93" s="57">
        <f>IF(AC93&lt;&gt;"",(HLOOKUP(DRM,'TATİLLER ve SEMİNER DÖNEMLERİ'!$W$2:$Y$8,4,0)),"")</f>
        <v>1</v>
      </c>
      <c r="AF93" s="213" t="str">
        <f>'TATİLLER ve SEMİNER DÖNEMLERİ'!F29</f>
        <v/>
      </c>
      <c r="AU93" s="101">
        <f>S93+(SUM($S$12:S92))</f>
        <v>216</v>
      </c>
      <c r="AV93" s="27">
        <f t="shared" ca="1" si="114"/>
        <v>45601</v>
      </c>
      <c r="AW93" s="137">
        <f t="shared" si="110"/>
        <v>0</v>
      </c>
      <c r="BB93" s="152">
        <f t="shared" si="115"/>
        <v>0</v>
      </c>
      <c r="BC93" s="147">
        <f t="shared" si="111"/>
        <v>0</v>
      </c>
    </row>
    <row r="94" spans="4:55" x14ac:dyDescent="0.25">
      <c r="D94" s="17"/>
      <c r="E94" s="17"/>
      <c r="F94" s="17">
        <f t="shared" ref="F94:G94" si="134">F87</f>
        <v>0</v>
      </c>
      <c r="G94" s="17">
        <f t="shared" si="134"/>
        <v>0</v>
      </c>
      <c r="H94" s="135"/>
      <c r="I94" s="117">
        <f t="shared" si="113"/>
        <v>45689</v>
      </c>
      <c r="J94" s="88"/>
      <c r="K94" s="89"/>
      <c r="L94" s="90"/>
      <c r="M94" s="86"/>
      <c r="N94" s="87">
        <f t="shared" si="124"/>
        <v>0</v>
      </c>
      <c r="O94" s="85">
        <f t="shared" si="99"/>
        <v>0</v>
      </c>
      <c r="P94" s="85" t="str">
        <f t="shared" si="106"/>
        <v/>
      </c>
      <c r="Q94" s="149">
        <f t="shared" si="107"/>
        <v>0</v>
      </c>
      <c r="R94" s="116">
        <f t="shared" si="100"/>
        <v>0</v>
      </c>
      <c r="S94" s="107">
        <f t="shared" si="121"/>
        <v>0</v>
      </c>
      <c r="T94" s="44">
        <f t="shared" si="101"/>
        <v>1</v>
      </c>
      <c r="U94" s="7">
        <f t="shared" si="118"/>
        <v>0</v>
      </c>
      <c r="V94" s="13">
        <f t="shared" si="102"/>
        <v>45689</v>
      </c>
      <c r="W94" s="14" t="str">
        <f t="shared" si="108"/>
        <v>Cmt</v>
      </c>
      <c r="X94" s="4" t="str">
        <f t="shared" si="103"/>
        <v/>
      </c>
      <c r="Y94" s="46" t="str">
        <f t="shared" si="104"/>
        <v/>
      </c>
      <c r="Z94" s="142" t="str">
        <f t="shared" si="109"/>
        <v/>
      </c>
      <c r="AC94" s="56">
        <f>'TATİLLER ve SEMİNER DÖNEMLERİ'!E30</f>
        <v>45679</v>
      </c>
      <c r="AD94" s="57"/>
      <c r="AE94" s="57">
        <f>IF(AC94&lt;&gt;"",(HLOOKUP(DRM,'TATİLLER ve SEMİNER DÖNEMLERİ'!$W$2:$Y$8,4,0)),"")</f>
        <v>1</v>
      </c>
      <c r="AF94" s="213" t="str">
        <f>'TATİLLER ve SEMİNER DÖNEMLERİ'!F30</f>
        <v/>
      </c>
      <c r="AU94" s="101">
        <f>S94+(SUM($S$12:S93))</f>
        <v>216</v>
      </c>
      <c r="AV94" s="27">
        <f t="shared" ca="1" si="114"/>
        <v>45602</v>
      </c>
      <c r="AW94" s="137">
        <f t="shared" si="110"/>
        <v>0</v>
      </c>
      <c r="BB94" s="152">
        <f t="shared" si="115"/>
        <v>0</v>
      </c>
      <c r="BC94" s="147">
        <f t="shared" si="111"/>
        <v>0</v>
      </c>
    </row>
    <row r="95" spans="4:55" x14ac:dyDescent="0.25">
      <c r="D95" s="17"/>
      <c r="E95" s="17"/>
      <c r="F95" s="17">
        <f t="shared" ref="F95:G95" si="135">F88</f>
        <v>0</v>
      </c>
      <c r="G95" s="17">
        <f t="shared" si="135"/>
        <v>0</v>
      </c>
      <c r="H95" s="135"/>
      <c r="I95" s="117">
        <f t="shared" si="113"/>
        <v>45690</v>
      </c>
      <c r="J95" s="88"/>
      <c r="K95" s="89"/>
      <c r="L95" s="90"/>
      <c r="M95" s="86"/>
      <c r="N95" s="87">
        <f t="shared" si="124"/>
        <v>0</v>
      </c>
      <c r="O95" s="85">
        <f t="shared" si="99"/>
        <v>0</v>
      </c>
      <c r="P95" s="85" t="str">
        <f t="shared" si="106"/>
        <v/>
      </c>
      <c r="Q95" s="149">
        <f t="shared" si="107"/>
        <v>0</v>
      </c>
      <c r="R95" s="116">
        <f t="shared" si="100"/>
        <v>0</v>
      </c>
      <c r="S95" s="107">
        <f t="shared" si="121"/>
        <v>0</v>
      </c>
      <c r="T95" s="44">
        <f t="shared" si="101"/>
        <v>1</v>
      </c>
      <c r="U95" s="7">
        <f t="shared" si="118"/>
        <v>0</v>
      </c>
      <c r="V95" s="13">
        <f t="shared" si="102"/>
        <v>45690</v>
      </c>
      <c r="W95" s="14" t="str">
        <f t="shared" si="108"/>
        <v>Paz</v>
      </c>
      <c r="X95" s="4" t="str">
        <f t="shared" si="103"/>
        <v/>
      </c>
      <c r="Y95" s="46" t="str">
        <f t="shared" si="104"/>
        <v/>
      </c>
      <c r="Z95" s="142" t="str">
        <f t="shared" si="109"/>
        <v/>
      </c>
      <c r="AC95" s="56">
        <f>'TATİLLER ve SEMİNER DÖNEMLERİ'!E31</f>
        <v>45680</v>
      </c>
      <c r="AD95" s="57"/>
      <c r="AE95" s="57">
        <f>IF(AC95&lt;&gt;"",(HLOOKUP(DRM,'TATİLLER ve SEMİNER DÖNEMLERİ'!$W$2:$Y$8,4,0)),"")</f>
        <v>1</v>
      </c>
      <c r="AF95" s="213" t="str">
        <f>'TATİLLER ve SEMİNER DÖNEMLERİ'!F31</f>
        <v/>
      </c>
      <c r="AU95" s="101">
        <f>S95+(SUM($S$12:S94))</f>
        <v>216</v>
      </c>
      <c r="AV95" s="27">
        <f t="shared" ca="1" si="114"/>
        <v>45603</v>
      </c>
      <c r="AW95" s="137">
        <f t="shared" si="110"/>
        <v>0</v>
      </c>
      <c r="BB95" s="152">
        <f t="shared" si="115"/>
        <v>0</v>
      </c>
      <c r="BC95" s="147">
        <f t="shared" si="111"/>
        <v>0</v>
      </c>
    </row>
    <row r="96" spans="4:55" x14ac:dyDescent="0.25">
      <c r="D96" s="17"/>
      <c r="E96" s="17"/>
      <c r="F96" s="17">
        <f t="shared" ref="F96:G96" si="136">F89</f>
        <v>0</v>
      </c>
      <c r="G96" s="17">
        <f t="shared" si="136"/>
        <v>4</v>
      </c>
      <c r="H96" s="135"/>
      <c r="I96" s="117">
        <f t="shared" si="113"/>
        <v>45691</v>
      </c>
      <c r="J96" s="88"/>
      <c r="K96" s="89"/>
      <c r="L96" s="90"/>
      <c r="M96" s="86"/>
      <c r="N96" s="87">
        <f t="shared" si="124"/>
        <v>4</v>
      </c>
      <c r="O96" s="85">
        <f t="shared" si="99"/>
        <v>4</v>
      </c>
      <c r="P96" s="85" t="str">
        <f t="shared" si="106"/>
        <v/>
      </c>
      <c r="Q96" s="149">
        <f t="shared" si="107"/>
        <v>0</v>
      </c>
      <c r="R96" s="116">
        <f t="shared" si="100"/>
        <v>0</v>
      </c>
      <c r="S96" s="107">
        <f t="shared" si="121"/>
        <v>4</v>
      </c>
      <c r="T96" s="44">
        <f t="shared" si="101"/>
        <v>1</v>
      </c>
      <c r="U96" s="7">
        <f t="shared" si="118"/>
        <v>0</v>
      </c>
      <c r="V96" s="13">
        <f t="shared" si="102"/>
        <v>45691</v>
      </c>
      <c r="W96" s="14" t="str">
        <f t="shared" si="108"/>
        <v>Pzt</v>
      </c>
      <c r="X96" s="4" t="str">
        <f t="shared" si="103"/>
        <v/>
      </c>
      <c r="Y96" s="46" t="str">
        <f t="shared" si="104"/>
        <v/>
      </c>
      <c r="Z96" s="142" t="str">
        <f t="shared" si="109"/>
        <v/>
      </c>
      <c r="AC96" s="56">
        <f>'TATİLLER ve SEMİNER DÖNEMLERİ'!E32</f>
        <v>45681</v>
      </c>
      <c r="AD96" s="57"/>
      <c r="AE96" s="57">
        <f>IF(AC96&lt;&gt;"",(HLOOKUP(DRM,'TATİLLER ve SEMİNER DÖNEMLERİ'!$W$2:$Y$8,4,0)),"")</f>
        <v>1</v>
      </c>
      <c r="AF96" s="213" t="str">
        <f>'TATİLLER ve SEMİNER DÖNEMLERİ'!F32</f>
        <v/>
      </c>
      <c r="AU96" s="101">
        <f>S96+(SUM($S$12:S95))</f>
        <v>220</v>
      </c>
      <c r="AV96" s="27">
        <f t="shared" ca="1" si="114"/>
        <v>45604</v>
      </c>
      <c r="AW96" s="137">
        <f t="shared" si="110"/>
        <v>0</v>
      </c>
      <c r="BB96" s="152">
        <f t="shared" si="115"/>
        <v>0</v>
      </c>
      <c r="BC96" s="147">
        <f t="shared" si="111"/>
        <v>0</v>
      </c>
    </row>
    <row r="97" spans="4:55" x14ac:dyDescent="0.25">
      <c r="D97" s="17"/>
      <c r="E97" s="17"/>
      <c r="F97" s="17">
        <f t="shared" ref="F97:G97" si="137">F90</f>
        <v>0</v>
      </c>
      <c r="G97" s="17">
        <f t="shared" si="137"/>
        <v>4</v>
      </c>
      <c r="H97" s="135"/>
      <c r="I97" s="117">
        <f t="shared" si="113"/>
        <v>45692</v>
      </c>
      <c r="J97" s="88"/>
      <c r="K97" s="89"/>
      <c r="L97" s="90"/>
      <c r="M97" s="86"/>
      <c r="N97" s="87">
        <f t="shared" si="124"/>
        <v>4</v>
      </c>
      <c r="O97" s="85">
        <f t="shared" si="99"/>
        <v>4</v>
      </c>
      <c r="P97" s="85" t="str">
        <f t="shared" si="106"/>
        <v/>
      </c>
      <c r="Q97" s="149">
        <f t="shared" si="107"/>
        <v>0</v>
      </c>
      <c r="R97" s="116">
        <f t="shared" si="100"/>
        <v>0</v>
      </c>
      <c r="S97" s="107">
        <f t="shared" si="121"/>
        <v>4</v>
      </c>
      <c r="T97" s="44">
        <f t="shared" si="101"/>
        <v>1</v>
      </c>
      <c r="U97" s="7">
        <f t="shared" si="118"/>
        <v>0</v>
      </c>
      <c r="V97" s="13">
        <f t="shared" si="102"/>
        <v>45692</v>
      </c>
      <c r="W97" s="14" t="str">
        <f t="shared" si="108"/>
        <v>Sal</v>
      </c>
      <c r="X97" s="4" t="str">
        <f t="shared" si="103"/>
        <v/>
      </c>
      <c r="Y97" s="46" t="str">
        <f t="shared" si="104"/>
        <v/>
      </c>
      <c r="Z97" s="142" t="str">
        <f t="shared" si="109"/>
        <v/>
      </c>
      <c r="AC97" s="56">
        <f>'TATİLLER ve SEMİNER DÖNEMLERİ'!E33</f>
        <v>45682</v>
      </c>
      <c r="AD97" s="57"/>
      <c r="AE97" s="57">
        <f>IF(AC97&lt;&gt;"",(HLOOKUP(DRM,'TATİLLER ve SEMİNER DÖNEMLERİ'!$W$2:$Y$8,4,0)),"")</f>
        <v>1</v>
      </c>
      <c r="AF97" s="213" t="str">
        <f>'TATİLLER ve SEMİNER DÖNEMLERİ'!F33</f>
        <v/>
      </c>
      <c r="AU97" s="101">
        <f>S97+(SUM($S$12:S96))</f>
        <v>224</v>
      </c>
      <c r="AV97" s="27">
        <f t="shared" ca="1" si="114"/>
        <v>45605</v>
      </c>
      <c r="AW97" s="137">
        <f t="shared" si="110"/>
        <v>0</v>
      </c>
      <c r="BB97" s="152">
        <f t="shared" si="115"/>
        <v>0</v>
      </c>
      <c r="BC97" s="147">
        <f t="shared" si="111"/>
        <v>0</v>
      </c>
    </row>
    <row r="98" spans="4:55" x14ac:dyDescent="0.25">
      <c r="D98" s="17"/>
      <c r="E98" s="17"/>
      <c r="F98" s="17">
        <f t="shared" ref="F98:G98" si="138">F91</f>
        <v>0</v>
      </c>
      <c r="G98" s="17">
        <f t="shared" si="138"/>
        <v>4</v>
      </c>
      <c r="H98" s="135"/>
      <c r="I98" s="117">
        <f t="shared" si="113"/>
        <v>45693</v>
      </c>
      <c r="J98" s="88"/>
      <c r="K98" s="89"/>
      <c r="L98" s="90"/>
      <c r="M98" s="86"/>
      <c r="N98" s="87">
        <f t="shared" si="124"/>
        <v>4</v>
      </c>
      <c r="O98" s="85">
        <f t="shared" si="99"/>
        <v>4</v>
      </c>
      <c r="P98" s="85" t="str">
        <f t="shared" si="106"/>
        <v/>
      </c>
      <c r="Q98" s="149">
        <f t="shared" si="107"/>
        <v>0</v>
      </c>
      <c r="R98" s="116">
        <f t="shared" si="100"/>
        <v>0</v>
      </c>
      <c r="S98" s="107">
        <f t="shared" si="121"/>
        <v>4</v>
      </c>
      <c r="T98" s="44">
        <f t="shared" si="101"/>
        <v>1</v>
      </c>
      <c r="U98" s="7">
        <f t="shared" si="118"/>
        <v>0</v>
      </c>
      <c r="V98" s="13">
        <f t="shared" si="102"/>
        <v>45693</v>
      </c>
      <c r="W98" s="14" t="str">
        <f t="shared" si="108"/>
        <v>Çar</v>
      </c>
      <c r="X98" s="4" t="str">
        <f t="shared" si="103"/>
        <v/>
      </c>
      <c r="Y98" s="46" t="str">
        <f t="shared" si="104"/>
        <v/>
      </c>
      <c r="Z98" s="142" t="str">
        <f t="shared" si="109"/>
        <v/>
      </c>
      <c r="AC98" s="56">
        <f>'TATİLLER ve SEMİNER DÖNEMLERİ'!E34</f>
        <v>45683</v>
      </c>
      <c r="AD98" s="57"/>
      <c r="AE98" s="57">
        <f>IF(AC98&lt;&gt;"",(HLOOKUP(DRM,'TATİLLER ve SEMİNER DÖNEMLERİ'!$W$2:$Y$8,4,0)),"")</f>
        <v>1</v>
      </c>
      <c r="AF98" s="213" t="str">
        <f>'TATİLLER ve SEMİNER DÖNEMLERİ'!F34</f>
        <v/>
      </c>
      <c r="AU98" s="101">
        <f>S98+(SUM($S$12:S97))</f>
        <v>228</v>
      </c>
      <c r="AV98" s="27">
        <f t="shared" ca="1" si="114"/>
        <v>45606</v>
      </c>
      <c r="AW98" s="137">
        <f t="shared" si="110"/>
        <v>0</v>
      </c>
      <c r="BB98" s="152">
        <f t="shared" si="115"/>
        <v>0</v>
      </c>
      <c r="BC98" s="147">
        <f t="shared" si="111"/>
        <v>0</v>
      </c>
    </row>
    <row r="99" spans="4:55" x14ac:dyDescent="0.25">
      <c r="D99" s="17"/>
      <c r="E99" s="17"/>
      <c r="F99" s="17">
        <f t="shared" ref="F99:G99" si="139">F92</f>
        <v>0</v>
      </c>
      <c r="G99" s="17">
        <f t="shared" si="139"/>
        <v>4</v>
      </c>
      <c r="H99" s="135"/>
      <c r="I99" s="117">
        <f t="shared" si="113"/>
        <v>45694</v>
      </c>
      <c r="J99" s="88"/>
      <c r="K99" s="89"/>
      <c r="L99" s="90"/>
      <c r="M99" s="86"/>
      <c r="N99" s="87">
        <f t="shared" si="124"/>
        <v>4</v>
      </c>
      <c r="O99" s="85">
        <f t="shared" si="99"/>
        <v>4</v>
      </c>
      <c r="P99" s="85" t="str">
        <f t="shared" si="106"/>
        <v/>
      </c>
      <c r="Q99" s="149">
        <f t="shared" si="107"/>
        <v>0</v>
      </c>
      <c r="R99" s="116">
        <f t="shared" si="100"/>
        <v>0</v>
      </c>
      <c r="S99" s="107">
        <f t="shared" si="121"/>
        <v>4</v>
      </c>
      <c r="T99" s="44">
        <f t="shared" si="101"/>
        <v>1</v>
      </c>
      <c r="U99" s="7">
        <f t="shared" si="118"/>
        <v>0</v>
      </c>
      <c r="V99" s="13">
        <f t="shared" si="102"/>
        <v>45694</v>
      </c>
      <c r="W99" s="14" t="str">
        <f t="shared" si="108"/>
        <v>Per</v>
      </c>
      <c r="X99" s="4" t="str">
        <f t="shared" si="103"/>
        <v/>
      </c>
      <c r="Y99" s="46" t="str">
        <f t="shared" si="104"/>
        <v/>
      </c>
      <c r="Z99" s="142" t="str">
        <f t="shared" si="109"/>
        <v/>
      </c>
      <c r="AC99" s="56">
        <f>'TATİLLER ve SEMİNER DÖNEMLERİ'!E35</f>
        <v>45684</v>
      </c>
      <c r="AD99" s="57"/>
      <c r="AE99" s="57">
        <f>IF(AC99&lt;&gt;"",(HLOOKUP(DRM,'TATİLLER ve SEMİNER DÖNEMLERİ'!$W$2:$Y$8,4,0)),"")</f>
        <v>1</v>
      </c>
      <c r="AF99" s="213" t="str">
        <f>'TATİLLER ve SEMİNER DÖNEMLERİ'!F35</f>
        <v/>
      </c>
      <c r="AU99" s="101">
        <f>S99+(SUM($S$12:S98))</f>
        <v>232</v>
      </c>
      <c r="AV99" s="27">
        <f t="shared" ca="1" si="114"/>
        <v>45607</v>
      </c>
      <c r="AW99" s="137">
        <f t="shared" si="110"/>
        <v>0</v>
      </c>
      <c r="BB99" s="152">
        <f t="shared" si="115"/>
        <v>0</v>
      </c>
      <c r="BC99" s="147">
        <f t="shared" si="111"/>
        <v>0</v>
      </c>
    </row>
    <row r="100" spans="4:55" x14ac:dyDescent="0.25">
      <c r="D100" s="17"/>
      <c r="E100" s="17"/>
      <c r="F100" s="17">
        <f t="shared" ref="F100:G100" si="140">F93</f>
        <v>0</v>
      </c>
      <c r="G100" s="17">
        <f t="shared" si="140"/>
        <v>4</v>
      </c>
      <c r="H100" s="135"/>
      <c r="I100" s="117">
        <f t="shared" si="113"/>
        <v>45695</v>
      </c>
      <c r="J100" s="88"/>
      <c r="K100" s="89"/>
      <c r="L100" s="90"/>
      <c r="M100" s="86"/>
      <c r="N100" s="87">
        <f t="shared" si="124"/>
        <v>4</v>
      </c>
      <c r="O100" s="85">
        <f t="shared" si="99"/>
        <v>4</v>
      </c>
      <c r="P100" s="85" t="str">
        <f t="shared" si="106"/>
        <v/>
      </c>
      <c r="Q100" s="149">
        <f t="shared" si="107"/>
        <v>0</v>
      </c>
      <c r="R100" s="116">
        <f t="shared" si="100"/>
        <v>0</v>
      </c>
      <c r="S100" s="107">
        <f t="shared" si="121"/>
        <v>4</v>
      </c>
      <c r="T100" s="44">
        <f t="shared" si="101"/>
        <v>1</v>
      </c>
      <c r="U100" s="7">
        <f t="shared" si="118"/>
        <v>0</v>
      </c>
      <c r="V100" s="13">
        <f t="shared" si="102"/>
        <v>45695</v>
      </c>
      <c r="W100" s="14" t="str">
        <f t="shared" si="108"/>
        <v>Cum</v>
      </c>
      <c r="X100" s="4" t="str">
        <f t="shared" si="103"/>
        <v/>
      </c>
      <c r="Y100" s="46" t="str">
        <f t="shared" si="104"/>
        <v/>
      </c>
      <c r="Z100" s="142" t="str">
        <f t="shared" si="109"/>
        <v/>
      </c>
      <c r="AC100" s="56">
        <f>'TATİLLER ve SEMİNER DÖNEMLERİ'!E36</f>
        <v>45685</v>
      </c>
      <c r="AD100" s="57"/>
      <c r="AE100" s="57">
        <f>IF(AC100&lt;&gt;"",(HLOOKUP(DRM,'TATİLLER ve SEMİNER DÖNEMLERİ'!$W$2:$Y$8,4,0)),"")</f>
        <v>1</v>
      </c>
      <c r="AF100" s="213" t="str">
        <f>'TATİLLER ve SEMİNER DÖNEMLERİ'!F36</f>
        <v/>
      </c>
      <c r="AU100" s="101">
        <f>S100+(SUM($S$12:S99))</f>
        <v>236</v>
      </c>
      <c r="AV100" s="27">
        <f t="shared" ca="1" si="114"/>
        <v>45608</v>
      </c>
      <c r="AW100" s="137">
        <f t="shared" si="110"/>
        <v>0</v>
      </c>
      <c r="BB100" s="152">
        <f t="shared" si="115"/>
        <v>0</v>
      </c>
      <c r="BC100" s="147">
        <f t="shared" si="111"/>
        <v>0</v>
      </c>
    </row>
    <row r="101" spans="4:55" x14ac:dyDescent="0.25">
      <c r="D101" s="17"/>
      <c r="E101" s="17"/>
      <c r="F101" s="17">
        <f t="shared" ref="F101:G101" si="141">F94</f>
        <v>0</v>
      </c>
      <c r="G101" s="17">
        <f t="shared" si="141"/>
        <v>0</v>
      </c>
      <c r="H101" s="135"/>
      <c r="I101" s="117">
        <f t="shared" si="113"/>
        <v>45696</v>
      </c>
      <c r="J101" s="88"/>
      <c r="K101" s="89"/>
      <c r="L101" s="90"/>
      <c r="M101" s="86"/>
      <c r="N101" s="87">
        <f t="shared" si="124"/>
        <v>0</v>
      </c>
      <c r="O101" s="85">
        <f t="shared" si="99"/>
        <v>0</v>
      </c>
      <c r="P101" s="85" t="str">
        <f t="shared" si="106"/>
        <v/>
      </c>
      <c r="Q101" s="149">
        <f t="shared" si="107"/>
        <v>0</v>
      </c>
      <c r="R101" s="116">
        <f t="shared" si="100"/>
        <v>0</v>
      </c>
      <c r="S101" s="107">
        <f t="shared" si="121"/>
        <v>0</v>
      </c>
      <c r="T101" s="44">
        <f t="shared" si="101"/>
        <v>1</v>
      </c>
      <c r="U101" s="7">
        <f t="shared" si="118"/>
        <v>0</v>
      </c>
      <c r="V101" s="13">
        <f t="shared" si="102"/>
        <v>45696</v>
      </c>
      <c r="W101" s="14" t="str">
        <f t="shared" si="108"/>
        <v>Cmt</v>
      </c>
      <c r="X101" s="4" t="str">
        <f t="shared" si="103"/>
        <v/>
      </c>
      <c r="Y101" s="46" t="str">
        <f t="shared" si="104"/>
        <v/>
      </c>
      <c r="Z101" s="142" t="str">
        <f t="shared" si="109"/>
        <v/>
      </c>
      <c r="AC101" s="56">
        <f>'TATİLLER ve SEMİNER DÖNEMLERİ'!E37</f>
        <v>45686</v>
      </c>
      <c r="AD101" s="57"/>
      <c r="AE101" s="57">
        <f>IF(AC101&lt;&gt;"",(HLOOKUP(DRM,'TATİLLER ve SEMİNER DÖNEMLERİ'!$W$2:$Y$8,4,0)),"")</f>
        <v>1</v>
      </c>
      <c r="AF101" s="213" t="str">
        <f>'TATİLLER ve SEMİNER DÖNEMLERİ'!F37</f>
        <v/>
      </c>
      <c r="AU101" s="101">
        <f>S101+(SUM($S$12:S100))</f>
        <v>236</v>
      </c>
      <c r="AV101" s="27">
        <f t="shared" ca="1" si="114"/>
        <v>45609</v>
      </c>
      <c r="AW101" s="137">
        <f t="shared" si="110"/>
        <v>0</v>
      </c>
      <c r="BB101" s="152">
        <f t="shared" si="115"/>
        <v>0</v>
      </c>
      <c r="BC101" s="147">
        <f t="shared" si="111"/>
        <v>0</v>
      </c>
    </row>
    <row r="102" spans="4:55" x14ac:dyDescent="0.25">
      <c r="D102" s="17"/>
      <c r="E102" s="17"/>
      <c r="F102" s="17">
        <f t="shared" ref="F102:G102" si="142">F95</f>
        <v>0</v>
      </c>
      <c r="G102" s="17">
        <f t="shared" si="142"/>
        <v>0</v>
      </c>
      <c r="H102" s="135"/>
      <c r="I102" s="117">
        <f t="shared" si="113"/>
        <v>45697</v>
      </c>
      <c r="J102" s="88"/>
      <c r="K102" s="89"/>
      <c r="L102" s="90"/>
      <c r="M102" s="86"/>
      <c r="N102" s="87">
        <f t="shared" si="124"/>
        <v>0</v>
      </c>
      <c r="O102" s="85">
        <f t="shared" si="99"/>
        <v>0</v>
      </c>
      <c r="P102" s="85" t="str">
        <f t="shared" si="106"/>
        <v/>
      </c>
      <c r="Q102" s="149">
        <f t="shared" si="107"/>
        <v>0</v>
      </c>
      <c r="R102" s="116">
        <f t="shared" si="100"/>
        <v>0</v>
      </c>
      <c r="S102" s="107">
        <f t="shared" si="121"/>
        <v>0</v>
      </c>
      <c r="T102" s="44">
        <f t="shared" si="101"/>
        <v>1</v>
      </c>
      <c r="U102" s="7">
        <f t="shared" si="118"/>
        <v>0</v>
      </c>
      <c r="V102" s="13">
        <f t="shared" si="102"/>
        <v>45697</v>
      </c>
      <c r="W102" s="14" t="str">
        <f t="shared" si="108"/>
        <v>Paz</v>
      </c>
      <c r="X102" s="4" t="str">
        <f t="shared" si="103"/>
        <v/>
      </c>
      <c r="Y102" s="46" t="str">
        <f t="shared" si="104"/>
        <v/>
      </c>
      <c r="Z102" s="142" t="str">
        <f t="shared" si="109"/>
        <v/>
      </c>
      <c r="AC102" s="56">
        <f>'TATİLLER ve SEMİNER DÖNEMLERİ'!E38</f>
        <v>45687</v>
      </c>
      <c r="AD102" s="57"/>
      <c r="AE102" s="57">
        <f>IF(AC102&lt;&gt;"",(HLOOKUP(DRM,'TATİLLER ve SEMİNER DÖNEMLERİ'!$W$2:$Y$8,4,0)),"")</f>
        <v>1</v>
      </c>
      <c r="AF102" s="213" t="str">
        <f>'TATİLLER ve SEMİNER DÖNEMLERİ'!F38</f>
        <v/>
      </c>
      <c r="AU102" s="101">
        <f>S102+(SUM($S$12:S101))</f>
        <v>236</v>
      </c>
      <c r="AV102" s="27">
        <f t="shared" ca="1" si="114"/>
        <v>45610</v>
      </c>
      <c r="AW102" s="137">
        <f t="shared" si="110"/>
        <v>0</v>
      </c>
      <c r="BB102" s="152">
        <f t="shared" si="115"/>
        <v>0</v>
      </c>
      <c r="BC102" s="147">
        <f t="shared" si="111"/>
        <v>0</v>
      </c>
    </row>
    <row r="103" spans="4:55" ht="19.5" thickBot="1" x14ac:dyDescent="0.3">
      <c r="D103" s="17"/>
      <c r="E103" s="17"/>
      <c r="F103" s="17">
        <f t="shared" ref="F103:G103" si="143">F96</f>
        <v>0</v>
      </c>
      <c r="G103" s="17">
        <f t="shared" si="143"/>
        <v>4</v>
      </c>
      <c r="H103" s="135"/>
      <c r="I103" s="117">
        <f t="shared" si="113"/>
        <v>45698</v>
      </c>
      <c r="J103" s="88"/>
      <c r="K103" s="89"/>
      <c r="L103" s="90"/>
      <c r="M103" s="86"/>
      <c r="N103" s="87">
        <f t="shared" si="124"/>
        <v>4</v>
      </c>
      <c r="O103" s="85">
        <f t="shared" si="99"/>
        <v>4</v>
      </c>
      <c r="P103" s="85" t="str">
        <f t="shared" si="106"/>
        <v/>
      </c>
      <c r="Q103" s="149">
        <f t="shared" si="107"/>
        <v>0</v>
      </c>
      <c r="R103" s="116">
        <f t="shared" si="100"/>
        <v>0</v>
      </c>
      <c r="S103" s="107">
        <f t="shared" si="121"/>
        <v>4</v>
      </c>
      <c r="T103" s="44">
        <f t="shared" si="101"/>
        <v>1</v>
      </c>
      <c r="U103" s="7">
        <f t="shared" si="118"/>
        <v>0</v>
      </c>
      <c r="V103" s="13">
        <f t="shared" si="102"/>
        <v>45698</v>
      </c>
      <c r="W103" s="14" t="str">
        <f t="shared" si="108"/>
        <v>Pzt</v>
      </c>
      <c r="X103" s="4" t="str">
        <f t="shared" si="103"/>
        <v/>
      </c>
      <c r="Y103" s="46" t="str">
        <f t="shared" si="104"/>
        <v/>
      </c>
      <c r="Z103" s="142" t="str">
        <f t="shared" si="109"/>
        <v/>
      </c>
      <c r="AC103" s="61">
        <f>'TATİLLER ve SEMİNER DÖNEMLERİ'!E39</f>
        <v>45688</v>
      </c>
      <c r="AD103" s="62"/>
      <c r="AE103" s="62">
        <f>IF(AC103&lt;&gt;"",(HLOOKUP(DRM,'TATİLLER ve SEMİNER DÖNEMLERİ'!$W$2:$Y$8,4,0)),"")</f>
        <v>1</v>
      </c>
      <c r="AF103" s="214" t="str">
        <f>'TATİLLER ve SEMİNER DÖNEMLERİ'!F39</f>
        <v/>
      </c>
      <c r="AU103" s="101">
        <f>S103+(SUM($S$12:S102))</f>
        <v>240</v>
      </c>
      <c r="AV103" s="27">
        <f t="shared" ca="1" si="114"/>
        <v>45611</v>
      </c>
      <c r="AW103" s="137">
        <f t="shared" si="110"/>
        <v>0</v>
      </c>
      <c r="BB103" s="152">
        <f t="shared" si="115"/>
        <v>0</v>
      </c>
      <c r="BC103" s="147">
        <f t="shared" si="111"/>
        <v>0</v>
      </c>
    </row>
    <row r="104" spans="4:55" ht="21.75" thickBot="1" x14ac:dyDescent="0.3">
      <c r="D104" s="17"/>
      <c r="E104" s="17"/>
      <c r="F104" s="17">
        <f t="shared" ref="F104:G104" si="144">F97</f>
        <v>0</v>
      </c>
      <c r="G104" s="17">
        <f t="shared" si="144"/>
        <v>4</v>
      </c>
      <c r="H104" s="135"/>
      <c r="I104" s="117">
        <f t="shared" si="113"/>
        <v>45699</v>
      </c>
      <c r="J104" s="88"/>
      <c r="K104" s="89"/>
      <c r="L104" s="90"/>
      <c r="M104" s="86"/>
      <c r="N104" s="87">
        <f t="shared" si="124"/>
        <v>4</v>
      </c>
      <c r="O104" s="85">
        <f t="shared" si="99"/>
        <v>4</v>
      </c>
      <c r="P104" s="85" t="str">
        <f t="shared" si="106"/>
        <v/>
      </c>
      <c r="Q104" s="149">
        <f t="shared" si="107"/>
        <v>0</v>
      </c>
      <c r="R104" s="116">
        <f t="shared" si="100"/>
        <v>0</v>
      </c>
      <c r="S104" s="107">
        <f t="shared" si="121"/>
        <v>4</v>
      </c>
      <c r="T104" s="44">
        <f t="shared" si="101"/>
        <v>1</v>
      </c>
      <c r="U104" s="7">
        <f t="shared" si="118"/>
        <v>0</v>
      </c>
      <c r="V104" s="13">
        <f t="shared" si="102"/>
        <v>45699</v>
      </c>
      <c r="W104" s="14" t="str">
        <f t="shared" si="108"/>
        <v>Sal</v>
      </c>
      <c r="X104" s="4" t="str">
        <f t="shared" si="103"/>
        <v/>
      </c>
      <c r="Y104" s="46" t="str">
        <f t="shared" si="104"/>
        <v/>
      </c>
      <c r="Z104" s="142" t="str">
        <f t="shared" si="109"/>
        <v/>
      </c>
      <c r="AC104" s="240" t="s">
        <v>52</v>
      </c>
      <c r="AD104" s="240"/>
      <c r="AE104" s="240"/>
      <c r="AF104" s="240"/>
      <c r="AU104" s="101">
        <f>S104+(SUM($S$12:S103))</f>
        <v>244</v>
      </c>
      <c r="AV104" s="27">
        <f t="shared" ca="1" si="114"/>
        <v>45612</v>
      </c>
      <c r="AW104" s="137">
        <f t="shared" si="110"/>
        <v>0</v>
      </c>
      <c r="BB104" s="152">
        <f t="shared" si="115"/>
        <v>0</v>
      </c>
      <c r="BC104" s="147">
        <f t="shared" si="111"/>
        <v>0</v>
      </c>
    </row>
    <row r="105" spans="4:55" x14ac:dyDescent="0.25">
      <c r="D105" s="17"/>
      <c r="E105" s="17"/>
      <c r="F105" s="17">
        <f t="shared" ref="F105:G105" si="145">F98</f>
        <v>0</v>
      </c>
      <c r="G105" s="17">
        <f t="shared" si="145"/>
        <v>4</v>
      </c>
      <c r="H105" s="135"/>
      <c r="I105" s="117">
        <f t="shared" si="113"/>
        <v>45700</v>
      </c>
      <c r="J105" s="88"/>
      <c r="K105" s="89"/>
      <c r="L105" s="90"/>
      <c r="M105" s="86"/>
      <c r="N105" s="87">
        <f t="shared" si="124"/>
        <v>4</v>
      </c>
      <c r="O105" s="85">
        <f t="shared" si="99"/>
        <v>4</v>
      </c>
      <c r="P105" s="85" t="str">
        <f t="shared" si="106"/>
        <v/>
      </c>
      <c r="Q105" s="149">
        <f t="shared" si="107"/>
        <v>0</v>
      </c>
      <c r="R105" s="116">
        <f t="shared" si="100"/>
        <v>0</v>
      </c>
      <c r="S105" s="107">
        <f t="shared" si="121"/>
        <v>4</v>
      </c>
      <c r="T105" s="44">
        <f t="shared" si="101"/>
        <v>1</v>
      </c>
      <c r="U105" s="7">
        <f t="shared" si="118"/>
        <v>0</v>
      </c>
      <c r="V105" s="13">
        <f t="shared" si="102"/>
        <v>45700</v>
      </c>
      <c r="W105" s="14" t="str">
        <f t="shared" si="108"/>
        <v>Çar</v>
      </c>
      <c r="X105" s="4" t="str">
        <f t="shared" si="103"/>
        <v/>
      </c>
      <c r="Y105" s="46" t="str">
        <f t="shared" si="104"/>
        <v/>
      </c>
      <c r="Z105" s="142" t="str">
        <f t="shared" si="109"/>
        <v/>
      </c>
      <c r="AC105" s="168">
        <f>'TATİLLER ve SEMİNER DÖNEMLERİ'!E42</f>
        <v>45747</v>
      </c>
      <c r="AD105" s="215"/>
      <c r="AE105" s="215">
        <f>IF(AC105&lt;&gt;"",(HLOOKUP(DRM,'TATİLLER ve SEMİNER DÖNEMLERİ'!$W$2:$Y$8,5,0)),"")</f>
        <v>0</v>
      </c>
      <c r="AF105" s="212" t="str">
        <f>'TATİLLER ve SEMİNER DÖNEMLERİ'!F42</f>
        <v>2.Ara Tatil Dönemi Kurs Yapılmaz</v>
      </c>
      <c r="AU105" s="101">
        <f>S105+(SUM($S$12:S104))</f>
        <v>248</v>
      </c>
      <c r="AV105" s="27">
        <f t="shared" ca="1" si="114"/>
        <v>45613</v>
      </c>
      <c r="AW105" s="137">
        <f t="shared" si="110"/>
        <v>0</v>
      </c>
      <c r="BB105" s="152">
        <f t="shared" si="115"/>
        <v>0</v>
      </c>
      <c r="BC105" s="147">
        <f t="shared" si="111"/>
        <v>0</v>
      </c>
    </row>
    <row r="106" spans="4:55" x14ac:dyDescent="0.25">
      <c r="D106" s="17"/>
      <c r="E106" s="17"/>
      <c r="F106" s="17">
        <f t="shared" ref="F106:G106" si="146">F99</f>
        <v>0</v>
      </c>
      <c r="G106" s="17">
        <f t="shared" si="146"/>
        <v>4</v>
      </c>
      <c r="H106" s="135"/>
      <c r="I106" s="117">
        <f t="shared" si="113"/>
        <v>45701</v>
      </c>
      <c r="J106" s="88"/>
      <c r="K106" s="89"/>
      <c r="L106" s="90"/>
      <c r="M106" s="86"/>
      <c r="N106" s="87">
        <f t="shared" si="124"/>
        <v>4</v>
      </c>
      <c r="O106" s="85">
        <f t="shared" si="99"/>
        <v>4</v>
      </c>
      <c r="P106" s="85" t="str">
        <f t="shared" si="106"/>
        <v/>
      </c>
      <c r="Q106" s="149">
        <f t="shared" si="107"/>
        <v>0</v>
      </c>
      <c r="R106" s="116">
        <f t="shared" si="100"/>
        <v>0</v>
      </c>
      <c r="S106" s="107">
        <f t="shared" si="121"/>
        <v>4</v>
      </c>
      <c r="T106" s="44">
        <f t="shared" si="101"/>
        <v>1</v>
      </c>
      <c r="U106" s="7">
        <f t="shared" si="118"/>
        <v>0</v>
      </c>
      <c r="V106" s="13">
        <f t="shared" si="102"/>
        <v>45701</v>
      </c>
      <c r="W106" s="14" t="str">
        <f t="shared" si="108"/>
        <v>Per</v>
      </c>
      <c r="X106" s="4" t="str">
        <f t="shared" si="103"/>
        <v/>
      </c>
      <c r="Y106" s="46" t="str">
        <f t="shared" si="104"/>
        <v/>
      </c>
      <c r="Z106" s="142" t="str">
        <f t="shared" si="109"/>
        <v/>
      </c>
      <c r="AC106" s="56">
        <f>'TATİLLER ve SEMİNER DÖNEMLERİ'!E43</f>
        <v>45748</v>
      </c>
      <c r="AD106" s="57"/>
      <c r="AE106" s="57">
        <f>IF(AC106&lt;&gt;"",(HLOOKUP(DRM,'TATİLLER ve SEMİNER DÖNEMLERİ'!$W$2:$Y$8,5,0)),"")</f>
        <v>0</v>
      </c>
      <c r="AF106" s="213" t="str">
        <f>'TATİLLER ve SEMİNER DÖNEMLERİ'!F43</f>
        <v>2.Ara Tatil Dönemi Kurs Yapılmaz</v>
      </c>
      <c r="AU106" s="101">
        <f>S106+(SUM($S$12:S105))</f>
        <v>252</v>
      </c>
      <c r="AV106" s="27">
        <f t="shared" ca="1" si="114"/>
        <v>45614</v>
      </c>
      <c r="AW106" s="137">
        <f t="shared" si="110"/>
        <v>0</v>
      </c>
      <c r="BB106" s="152">
        <f t="shared" si="115"/>
        <v>0</v>
      </c>
      <c r="BC106" s="147">
        <f t="shared" si="111"/>
        <v>0</v>
      </c>
    </row>
    <row r="107" spans="4:55" x14ac:dyDescent="0.25">
      <c r="D107" s="17"/>
      <c r="E107" s="17"/>
      <c r="F107" s="17">
        <f t="shared" ref="F107:G107" si="147">F100</f>
        <v>0</v>
      </c>
      <c r="G107" s="17">
        <f t="shared" si="147"/>
        <v>4</v>
      </c>
      <c r="H107" s="135"/>
      <c r="I107" s="117">
        <f t="shared" si="113"/>
        <v>45702</v>
      </c>
      <c r="J107" s="88"/>
      <c r="K107" s="89"/>
      <c r="L107" s="90"/>
      <c r="M107" s="86"/>
      <c r="N107" s="87">
        <f t="shared" si="124"/>
        <v>4</v>
      </c>
      <c r="O107" s="85">
        <f t="shared" si="99"/>
        <v>4</v>
      </c>
      <c r="P107" s="85" t="str">
        <f t="shared" si="106"/>
        <v/>
      </c>
      <c r="Q107" s="149">
        <f t="shared" si="107"/>
        <v>0</v>
      </c>
      <c r="R107" s="116">
        <f t="shared" si="100"/>
        <v>0</v>
      </c>
      <c r="S107" s="107">
        <f t="shared" si="121"/>
        <v>4</v>
      </c>
      <c r="T107" s="44">
        <f t="shared" si="101"/>
        <v>1</v>
      </c>
      <c r="U107" s="7">
        <f t="shared" si="118"/>
        <v>0</v>
      </c>
      <c r="V107" s="13">
        <f t="shared" si="102"/>
        <v>45702</v>
      </c>
      <c r="W107" s="14" t="str">
        <f t="shared" si="108"/>
        <v>Cum</v>
      </c>
      <c r="X107" s="4" t="str">
        <f t="shared" si="103"/>
        <v/>
      </c>
      <c r="Y107" s="46" t="str">
        <f t="shared" si="104"/>
        <v/>
      </c>
      <c r="Z107" s="142" t="str">
        <f t="shared" si="109"/>
        <v/>
      </c>
      <c r="AC107" s="56">
        <f>'TATİLLER ve SEMİNER DÖNEMLERİ'!E44</f>
        <v>45749</v>
      </c>
      <c r="AD107" s="57"/>
      <c r="AE107" s="57">
        <f>IF(AC107&lt;&gt;"",(HLOOKUP(DRM,'TATİLLER ve SEMİNER DÖNEMLERİ'!$W$2:$Y$8,5,0)),"")</f>
        <v>0</v>
      </c>
      <c r="AF107" s="213" t="str">
        <f>'TATİLLER ve SEMİNER DÖNEMLERİ'!F44</f>
        <v>2.Ara Tatil Dönemi Kurs Yapılmaz</v>
      </c>
      <c r="AU107" s="101">
        <f>S107+(SUM($S$12:S106))</f>
        <v>256</v>
      </c>
      <c r="AV107" s="27">
        <f t="shared" ca="1" si="114"/>
        <v>45615</v>
      </c>
      <c r="AW107" s="137">
        <f t="shared" si="110"/>
        <v>0</v>
      </c>
      <c r="BB107" s="152">
        <f t="shared" si="115"/>
        <v>0</v>
      </c>
      <c r="BC107" s="147">
        <f t="shared" si="111"/>
        <v>0</v>
      </c>
    </row>
    <row r="108" spans="4:55" x14ac:dyDescent="0.25">
      <c r="D108" s="17"/>
      <c r="E108" s="17"/>
      <c r="F108" s="17">
        <f t="shared" ref="F108:G108" si="148">F101</f>
        <v>0</v>
      </c>
      <c r="G108" s="17">
        <f t="shared" si="148"/>
        <v>0</v>
      </c>
      <c r="H108" s="135"/>
      <c r="I108" s="117">
        <f t="shared" si="113"/>
        <v>45703</v>
      </c>
      <c r="J108" s="88"/>
      <c r="K108" s="89"/>
      <c r="L108" s="90"/>
      <c r="M108" s="86"/>
      <c r="N108" s="87">
        <f t="shared" si="124"/>
        <v>0</v>
      </c>
      <c r="O108" s="85">
        <f t="shared" ref="O108:O139" si="149">IF(U108&lt;=$I$6,S108,"")</f>
        <v>0</v>
      </c>
      <c r="P108" s="85" t="str">
        <f t="shared" si="106"/>
        <v/>
      </c>
      <c r="Q108" s="149">
        <f t="shared" si="107"/>
        <v>0</v>
      </c>
      <c r="R108" s="116">
        <f t="shared" si="100"/>
        <v>0</v>
      </c>
      <c r="S108" s="107">
        <f t="shared" si="121"/>
        <v>0</v>
      </c>
      <c r="T108" s="44">
        <f t="shared" si="101"/>
        <v>1</v>
      </c>
      <c r="U108" s="7">
        <f t="shared" si="118"/>
        <v>0</v>
      </c>
      <c r="V108" s="13">
        <f t="shared" si="102"/>
        <v>45703</v>
      </c>
      <c r="W108" s="14" t="str">
        <f t="shared" si="108"/>
        <v>Cmt</v>
      </c>
      <c r="X108" s="4" t="str">
        <f t="shared" si="103"/>
        <v/>
      </c>
      <c r="Y108" s="46" t="str">
        <f t="shared" si="104"/>
        <v/>
      </c>
      <c r="Z108" s="142" t="str">
        <f t="shared" si="109"/>
        <v/>
      </c>
      <c r="AC108" s="56">
        <f>'TATİLLER ve SEMİNER DÖNEMLERİ'!E45</f>
        <v>45750</v>
      </c>
      <c r="AD108" s="57"/>
      <c r="AE108" s="57">
        <f>IF(AC108&lt;&gt;"",(HLOOKUP(DRM,'TATİLLER ve SEMİNER DÖNEMLERİ'!$W$2:$Y$8,5,0)),"")</f>
        <v>0</v>
      </c>
      <c r="AF108" s="213" t="str">
        <f>'TATİLLER ve SEMİNER DÖNEMLERİ'!F45</f>
        <v>2.Ara Tatil Dönemi Kurs Yapılmaz</v>
      </c>
      <c r="AU108" s="101">
        <f>S108+(SUM($S$12:S107))</f>
        <v>256</v>
      </c>
      <c r="AV108" s="27">
        <f t="shared" ca="1" si="114"/>
        <v>45616</v>
      </c>
      <c r="AW108" s="137">
        <f t="shared" si="110"/>
        <v>0</v>
      </c>
      <c r="BB108" s="152">
        <f t="shared" si="115"/>
        <v>0</v>
      </c>
      <c r="BC108" s="147">
        <f t="shared" si="111"/>
        <v>0</v>
      </c>
    </row>
    <row r="109" spans="4:55" ht="19.5" thickBot="1" x14ac:dyDescent="0.3">
      <c r="D109" s="17"/>
      <c r="E109" s="17"/>
      <c r="F109" s="17">
        <f t="shared" ref="F109:G109" si="150">F102</f>
        <v>0</v>
      </c>
      <c r="G109" s="17">
        <f t="shared" si="150"/>
        <v>0</v>
      </c>
      <c r="H109" s="135"/>
      <c r="I109" s="117">
        <f t="shared" si="113"/>
        <v>45704</v>
      </c>
      <c r="J109" s="88"/>
      <c r="K109" s="89"/>
      <c r="L109" s="90"/>
      <c r="M109" s="86"/>
      <c r="N109" s="87">
        <f t="shared" si="124"/>
        <v>0</v>
      </c>
      <c r="O109" s="85">
        <f t="shared" si="149"/>
        <v>0</v>
      </c>
      <c r="P109" s="85" t="str">
        <f t="shared" si="106"/>
        <v/>
      </c>
      <c r="Q109" s="149">
        <f t="shared" si="107"/>
        <v>0</v>
      </c>
      <c r="R109" s="116">
        <f t="shared" si="100"/>
        <v>0</v>
      </c>
      <c r="S109" s="107">
        <f t="shared" si="121"/>
        <v>0</v>
      </c>
      <c r="T109" s="44">
        <f t="shared" si="101"/>
        <v>1</v>
      </c>
      <c r="U109" s="7">
        <f t="shared" si="118"/>
        <v>0</v>
      </c>
      <c r="V109" s="13">
        <f t="shared" si="102"/>
        <v>45704</v>
      </c>
      <c r="W109" s="14" t="str">
        <f t="shared" si="108"/>
        <v>Paz</v>
      </c>
      <c r="X109" s="4" t="str">
        <f t="shared" si="103"/>
        <v/>
      </c>
      <c r="Y109" s="46" t="str">
        <f t="shared" si="104"/>
        <v/>
      </c>
      <c r="Z109" s="142" t="str">
        <f t="shared" si="109"/>
        <v/>
      </c>
      <c r="AC109" s="61">
        <f>'TATİLLER ve SEMİNER DÖNEMLERİ'!E46</f>
        <v>45751</v>
      </c>
      <c r="AD109" s="62"/>
      <c r="AE109" s="62">
        <f>IF(AC109&lt;&gt;"",(HLOOKUP(DRM,'TATİLLER ve SEMİNER DÖNEMLERİ'!$W$2:$Y$8,5,0)),"")</f>
        <v>0</v>
      </c>
      <c r="AF109" s="214" t="str">
        <f>'TATİLLER ve SEMİNER DÖNEMLERİ'!F46</f>
        <v>2.Ara Tatil Dönemi Kurs Yapılmaz</v>
      </c>
      <c r="AU109" s="101">
        <f>S109+(SUM($S$12:S108))</f>
        <v>256</v>
      </c>
      <c r="AV109" s="27">
        <f t="shared" ca="1" si="114"/>
        <v>45617</v>
      </c>
      <c r="AW109" s="137">
        <f t="shared" si="110"/>
        <v>0</v>
      </c>
      <c r="BB109" s="152">
        <f t="shared" si="115"/>
        <v>0</v>
      </c>
      <c r="BC109" s="147">
        <f t="shared" si="111"/>
        <v>0</v>
      </c>
    </row>
    <row r="110" spans="4:55" ht="21.75" thickBot="1" x14ac:dyDescent="0.3">
      <c r="D110" s="17"/>
      <c r="E110" s="17"/>
      <c r="F110" s="17">
        <f t="shared" ref="F110:G110" si="151">F103</f>
        <v>0</v>
      </c>
      <c r="G110" s="17">
        <f t="shared" si="151"/>
        <v>4</v>
      </c>
      <c r="H110" s="135"/>
      <c r="I110" s="117">
        <f t="shared" si="113"/>
        <v>45705</v>
      </c>
      <c r="J110" s="88"/>
      <c r="K110" s="89"/>
      <c r="L110" s="90"/>
      <c r="M110" s="86"/>
      <c r="N110" s="87">
        <f t="shared" si="124"/>
        <v>4</v>
      </c>
      <c r="O110" s="85">
        <f t="shared" si="149"/>
        <v>4</v>
      </c>
      <c r="P110" s="85" t="str">
        <f t="shared" si="106"/>
        <v/>
      </c>
      <c r="Q110" s="149">
        <f t="shared" si="107"/>
        <v>0</v>
      </c>
      <c r="R110" s="116">
        <f t="shared" si="100"/>
        <v>0</v>
      </c>
      <c r="S110" s="107">
        <f t="shared" si="121"/>
        <v>4</v>
      </c>
      <c r="T110" s="44">
        <f t="shared" si="101"/>
        <v>1</v>
      </c>
      <c r="U110" s="7">
        <f t="shared" si="118"/>
        <v>0</v>
      </c>
      <c r="V110" s="13">
        <f t="shared" si="102"/>
        <v>45705</v>
      </c>
      <c r="W110" s="14" t="str">
        <f t="shared" si="108"/>
        <v>Pzt</v>
      </c>
      <c r="X110" s="4" t="str">
        <f t="shared" si="103"/>
        <v/>
      </c>
      <c r="Y110" s="46" t="str">
        <f t="shared" si="104"/>
        <v/>
      </c>
      <c r="Z110" s="142" t="str">
        <f t="shared" si="109"/>
        <v/>
      </c>
      <c r="AC110" s="241" t="s">
        <v>57</v>
      </c>
      <c r="AD110" s="241"/>
      <c r="AE110" s="241"/>
      <c r="AF110" s="241"/>
      <c r="AU110" s="101">
        <f>S110+(SUM($S$12:S109))</f>
        <v>260</v>
      </c>
      <c r="AV110" s="27">
        <f t="shared" ca="1" si="114"/>
        <v>45618</v>
      </c>
      <c r="AW110" s="137">
        <f t="shared" si="110"/>
        <v>0</v>
      </c>
      <c r="BB110" s="152">
        <f t="shared" si="115"/>
        <v>0</v>
      </c>
      <c r="BC110" s="147">
        <f t="shared" si="111"/>
        <v>0</v>
      </c>
    </row>
    <row r="111" spans="4:55" x14ac:dyDescent="0.25">
      <c r="D111" s="17"/>
      <c r="E111" s="17"/>
      <c r="F111" s="17">
        <f t="shared" ref="F111:G111" si="152">F104</f>
        <v>0</v>
      </c>
      <c r="G111" s="17">
        <f t="shared" si="152"/>
        <v>4</v>
      </c>
      <c r="H111" s="135"/>
      <c r="I111" s="117">
        <f t="shared" si="113"/>
        <v>45706</v>
      </c>
      <c r="J111" s="88"/>
      <c r="K111" s="89"/>
      <c r="L111" s="90"/>
      <c r="M111" s="86"/>
      <c r="N111" s="87">
        <f t="shared" si="124"/>
        <v>4</v>
      </c>
      <c r="O111" s="85">
        <f t="shared" si="149"/>
        <v>4</v>
      </c>
      <c r="P111" s="85" t="str">
        <f t="shared" si="106"/>
        <v/>
      </c>
      <c r="Q111" s="149">
        <f t="shared" si="107"/>
        <v>0</v>
      </c>
      <c r="R111" s="116">
        <f t="shared" si="100"/>
        <v>0</v>
      </c>
      <c r="S111" s="107">
        <f t="shared" si="121"/>
        <v>4</v>
      </c>
      <c r="T111" s="44">
        <f t="shared" si="101"/>
        <v>1</v>
      </c>
      <c r="U111" s="7">
        <f t="shared" si="118"/>
        <v>0</v>
      </c>
      <c r="V111" s="13">
        <f t="shared" si="102"/>
        <v>45706</v>
      </c>
      <c r="W111" s="14" t="str">
        <f t="shared" si="108"/>
        <v>Sal</v>
      </c>
      <c r="X111" s="4" t="str">
        <f t="shared" si="103"/>
        <v/>
      </c>
      <c r="Y111" s="46" t="str">
        <f t="shared" si="104"/>
        <v/>
      </c>
      <c r="Z111" s="142" t="str">
        <f t="shared" si="109"/>
        <v/>
      </c>
      <c r="AC111" s="168">
        <f>'TATİLLER ve SEMİNER DÖNEMLERİ'!E49</f>
        <v>45831</v>
      </c>
      <c r="AD111" s="215"/>
      <c r="AE111" s="215">
        <f>IF(AC111&lt;&gt;"",(HLOOKUP(DRM,'TATİLLER ve SEMİNER DÖNEMLERİ'!$W$2:$Y$8,6,0)),"")</f>
        <v>0</v>
      </c>
      <c r="AF111" s="212" t="str">
        <f>'TATİLLER ve SEMİNER DÖNEMLERİ'!F49</f>
        <v>Haziran Seminer Dönemi Kurs Yapılmaz</v>
      </c>
      <c r="AU111" s="101">
        <f>S111+(SUM($S$12:S110))</f>
        <v>264</v>
      </c>
      <c r="AV111" s="27">
        <f t="shared" ca="1" si="114"/>
        <v>45619</v>
      </c>
      <c r="AW111" s="137">
        <f t="shared" si="110"/>
        <v>0</v>
      </c>
      <c r="BB111" s="152">
        <f t="shared" si="115"/>
        <v>0</v>
      </c>
      <c r="BC111" s="147">
        <f t="shared" si="111"/>
        <v>0</v>
      </c>
    </row>
    <row r="112" spans="4:55" x14ac:dyDescent="0.25">
      <c r="D112" s="17"/>
      <c r="E112" s="17"/>
      <c r="F112" s="17">
        <f t="shared" ref="F112:G112" si="153">F105</f>
        <v>0</v>
      </c>
      <c r="G112" s="17">
        <f t="shared" si="153"/>
        <v>4</v>
      </c>
      <c r="H112" s="135"/>
      <c r="I112" s="117">
        <f t="shared" si="113"/>
        <v>45707</v>
      </c>
      <c r="J112" s="88"/>
      <c r="K112" s="89"/>
      <c r="L112" s="90"/>
      <c r="M112" s="86"/>
      <c r="N112" s="87">
        <f t="shared" si="124"/>
        <v>4</v>
      </c>
      <c r="O112" s="85">
        <f t="shared" si="149"/>
        <v>4</v>
      </c>
      <c r="P112" s="85" t="str">
        <f t="shared" si="106"/>
        <v/>
      </c>
      <c r="Q112" s="149">
        <f t="shared" si="107"/>
        <v>0</v>
      </c>
      <c r="R112" s="116">
        <f t="shared" si="100"/>
        <v>0</v>
      </c>
      <c r="S112" s="107">
        <f t="shared" si="121"/>
        <v>4</v>
      </c>
      <c r="T112" s="44">
        <f t="shared" si="101"/>
        <v>1</v>
      </c>
      <c r="U112" s="7">
        <f t="shared" si="118"/>
        <v>0</v>
      </c>
      <c r="V112" s="13">
        <f t="shared" si="102"/>
        <v>45707</v>
      </c>
      <c r="W112" s="14" t="str">
        <f t="shared" si="108"/>
        <v>Çar</v>
      </c>
      <c r="X112" s="4" t="str">
        <f t="shared" si="103"/>
        <v/>
      </c>
      <c r="Y112" s="46" t="str">
        <f t="shared" si="104"/>
        <v/>
      </c>
      <c r="Z112" s="142" t="str">
        <f t="shared" si="109"/>
        <v/>
      </c>
      <c r="AC112" s="56">
        <f>'TATİLLER ve SEMİNER DÖNEMLERİ'!E50</f>
        <v>45832</v>
      </c>
      <c r="AD112" s="57"/>
      <c r="AE112" s="57">
        <f>IF(AC112&lt;&gt;"",(HLOOKUP(DRM,'TATİLLER ve SEMİNER DÖNEMLERİ'!$W$2:$Y$8,6,0)),"")</f>
        <v>0</v>
      </c>
      <c r="AF112" s="213" t="str">
        <f>'TATİLLER ve SEMİNER DÖNEMLERİ'!F50</f>
        <v>Haziran Seminer Dönemi Kurs Yapılmaz</v>
      </c>
      <c r="AU112" s="101">
        <f>S112+(SUM($S$12:S111))</f>
        <v>268</v>
      </c>
      <c r="AV112" s="27">
        <f t="shared" ca="1" si="114"/>
        <v>45620</v>
      </c>
      <c r="AW112" s="137">
        <f t="shared" si="110"/>
        <v>0</v>
      </c>
      <c r="BB112" s="152">
        <f t="shared" si="115"/>
        <v>0</v>
      </c>
      <c r="BC112" s="147">
        <f t="shared" si="111"/>
        <v>0</v>
      </c>
    </row>
    <row r="113" spans="4:55" x14ac:dyDescent="0.25">
      <c r="D113" s="17"/>
      <c r="E113" s="17"/>
      <c r="F113" s="17">
        <f t="shared" ref="F113:G113" si="154">F106</f>
        <v>0</v>
      </c>
      <c r="G113" s="17">
        <f t="shared" si="154"/>
        <v>4</v>
      </c>
      <c r="H113" s="135"/>
      <c r="I113" s="117">
        <f t="shared" si="113"/>
        <v>45708</v>
      </c>
      <c r="J113" s="88"/>
      <c r="K113" s="89"/>
      <c r="L113" s="90"/>
      <c r="M113" s="86"/>
      <c r="N113" s="87">
        <f t="shared" si="124"/>
        <v>4</v>
      </c>
      <c r="O113" s="85">
        <f t="shared" si="149"/>
        <v>4</v>
      </c>
      <c r="P113" s="85" t="str">
        <f t="shared" si="106"/>
        <v/>
      </c>
      <c r="Q113" s="149">
        <f t="shared" si="107"/>
        <v>0</v>
      </c>
      <c r="R113" s="116">
        <f t="shared" si="100"/>
        <v>0</v>
      </c>
      <c r="S113" s="107">
        <f t="shared" si="121"/>
        <v>4</v>
      </c>
      <c r="T113" s="44">
        <f t="shared" si="101"/>
        <v>1</v>
      </c>
      <c r="U113" s="7">
        <f t="shared" si="118"/>
        <v>0</v>
      </c>
      <c r="V113" s="13">
        <f t="shared" si="102"/>
        <v>45708</v>
      </c>
      <c r="W113" s="14" t="str">
        <f t="shared" si="108"/>
        <v>Per</v>
      </c>
      <c r="X113" s="4" t="str">
        <f t="shared" si="103"/>
        <v/>
      </c>
      <c r="Y113" s="46" t="str">
        <f t="shared" si="104"/>
        <v/>
      </c>
      <c r="Z113" s="142" t="str">
        <f t="shared" si="109"/>
        <v/>
      </c>
      <c r="AC113" s="56">
        <f>'TATİLLER ve SEMİNER DÖNEMLERİ'!E51</f>
        <v>45833</v>
      </c>
      <c r="AD113" s="57"/>
      <c r="AE113" s="57">
        <f>IF(AC113&lt;&gt;"",(HLOOKUP(DRM,'TATİLLER ve SEMİNER DÖNEMLERİ'!$W$2:$Y$8,6,0)),"")</f>
        <v>0</v>
      </c>
      <c r="AF113" s="213" t="str">
        <f>'TATİLLER ve SEMİNER DÖNEMLERİ'!F51</f>
        <v>Haziran Seminer Dönemi Kurs Yapılmaz</v>
      </c>
      <c r="AU113" s="101">
        <f>S113+(SUM($S$12:S112))</f>
        <v>272</v>
      </c>
      <c r="AV113" s="27">
        <f t="shared" ca="1" si="114"/>
        <v>45621</v>
      </c>
      <c r="AW113" s="137">
        <f t="shared" si="110"/>
        <v>0</v>
      </c>
      <c r="BB113" s="152">
        <f t="shared" si="115"/>
        <v>0</v>
      </c>
      <c r="BC113" s="147">
        <f t="shared" si="111"/>
        <v>0</v>
      </c>
    </row>
    <row r="114" spans="4:55" x14ac:dyDescent="0.25">
      <c r="D114" s="17"/>
      <c r="E114" s="17"/>
      <c r="F114" s="17">
        <f t="shared" ref="F114:G114" si="155">F107</f>
        <v>0</v>
      </c>
      <c r="G114" s="17">
        <f t="shared" si="155"/>
        <v>4</v>
      </c>
      <c r="H114" s="135"/>
      <c r="I114" s="117">
        <f t="shared" si="113"/>
        <v>45709</v>
      </c>
      <c r="J114" s="88"/>
      <c r="K114" s="89"/>
      <c r="L114" s="90"/>
      <c r="M114" s="86"/>
      <c r="N114" s="87">
        <f t="shared" si="124"/>
        <v>4</v>
      </c>
      <c r="O114" s="85">
        <f t="shared" si="149"/>
        <v>4</v>
      </c>
      <c r="P114" s="85" t="str">
        <f t="shared" si="106"/>
        <v/>
      </c>
      <c r="Q114" s="149">
        <f t="shared" si="107"/>
        <v>0</v>
      </c>
      <c r="R114" s="116">
        <f t="shared" si="100"/>
        <v>0</v>
      </c>
      <c r="S114" s="107">
        <f t="shared" ref="S114:S145" si="156">N114*T114</f>
        <v>4</v>
      </c>
      <c r="T114" s="44">
        <f t="shared" si="101"/>
        <v>1</v>
      </c>
      <c r="U114" s="7">
        <f t="shared" si="118"/>
        <v>0</v>
      </c>
      <c r="V114" s="13">
        <f t="shared" si="102"/>
        <v>45709</v>
      </c>
      <c r="W114" s="14" t="str">
        <f t="shared" si="108"/>
        <v>Cum</v>
      </c>
      <c r="X114" s="4" t="str">
        <f t="shared" si="103"/>
        <v/>
      </c>
      <c r="Y114" s="46" t="str">
        <f t="shared" si="104"/>
        <v/>
      </c>
      <c r="Z114" s="142" t="str">
        <f t="shared" si="109"/>
        <v/>
      </c>
      <c r="AC114" s="56">
        <f>'TATİLLER ve SEMİNER DÖNEMLERİ'!E52</f>
        <v>45834</v>
      </c>
      <c r="AD114" s="57"/>
      <c r="AE114" s="57">
        <f>IF(AC114&lt;&gt;"",(HLOOKUP(DRM,'TATİLLER ve SEMİNER DÖNEMLERİ'!$W$2:$Y$8,6,0)),"")</f>
        <v>0</v>
      </c>
      <c r="AF114" s="213" t="str">
        <f>'TATİLLER ve SEMİNER DÖNEMLERİ'!F52</f>
        <v>Haziran Seminer Dönemi Kurs Yapılmaz</v>
      </c>
      <c r="AU114" s="101">
        <f>S114+(SUM($S$12:S113))</f>
        <v>276</v>
      </c>
      <c r="AV114" s="27">
        <f t="shared" ca="1" si="114"/>
        <v>45622</v>
      </c>
      <c r="AW114" s="137">
        <f t="shared" si="110"/>
        <v>0</v>
      </c>
      <c r="BB114" s="152">
        <f t="shared" si="115"/>
        <v>0</v>
      </c>
      <c r="BC114" s="147">
        <f t="shared" si="111"/>
        <v>0</v>
      </c>
    </row>
    <row r="115" spans="4:55" x14ac:dyDescent="0.25">
      <c r="D115" s="17"/>
      <c r="E115" s="17"/>
      <c r="F115" s="17">
        <f t="shared" ref="F115:G115" si="157">F108</f>
        <v>0</v>
      </c>
      <c r="G115" s="17">
        <f t="shared" si="157"/>
        <v>0</v>
      </c>
      <c r="H115" s="135"/>
      <c r="I115" s="117">
        <f t="shared" si="113"/>
        <v>45710</v>
      </c>
      <c r="J115" s="88"/>
      <c r="K115" s="89"/>
      <c r="L115" s="90"/>
      <c r="M115" s="86"/>
      <c r="N115" s="87">
        <f t="shared" si="124"/>
        <v>0</v>
      </c>
      <c r="O115" s="85">
        <f t="shared" si="149"/>
        <v>0</v>
      </c>
      <c r="P115" s="85" t="str">
        <f t="shared" si="106"/>
        <v/>
      </c>
      <c r="Q115" s="149">
        <f t="shared" si="107"/>
        <v>0</v>
      </c>
      <c r="R115" s="116">
        <f t="shared" si="100"/>
        <v>0</v>
      </c>
      <c r="S115" s="107">
        <f t="shared" si="156"/>
        <v>0</v>
      </c>
      <c r="T115" s="44">
        <f t="shared" si="101"/>
        <v>1</v>
      </c>
      <c r="U115" s="7">
        <f t="shared" si="118"/>
        <v>0</v>
      </c>
      <c r="V115" s="13">
        <f t="shared" si="102"/>
        <v>45710</v>
      </c>
      <c r="W115" s="14" t="str">
        <f t="shared" si="108"/>
        <v>Cmt</v>
      </c>
      <c r="X115" s="4" t="str">
        <f t="shared" si="103"/>
        <v/>
      </c>
      <c r="Y115" s="46" t="str">
        <f t="shared" si="104"/>
        <v/>
      </c>
      <c r="Z115" s="142" t="str">
        <f t="shared" si="109"/>
        <v/>
      </c>
      <c r="AC115" s="56">
        <f>'TATİLLER ve SEMİNER DÖNEMLERİ'!E53</f>
        <v>45835</v>
      </c>
      <c r="AD115" s="57"/>
      <c r="AE115" s="57">
        <f>IF(AC115&lt;&gt;"",(HLOOKUP(DRM,'TATİLLER ve SEMİNER DÖNEMLERİ'!$W$2:$Y$8,6,0)),"")</f>
        <v>0</v>
      </c>
      <c r="AF115" s="213" t="str">
        <f>'TATİLLER ve SEMİNER DÖNEMLERİ'!F53</f>
        <v>Haziran Seminer Dönemi Kurs Yapılmaz</v>
      </c>
      <c r="AU115" s="101">
        <f>S115+(SUM($S$12:S114))</f>
        <v>276</v>
      </c>
      <c r="AV115" s="27">
        <f t="shared" ca="1" si="114"/>
        <v>45623</v>
      </c>
      <c r="AW115" s="137">
        <f t="shared" si="110"/>
        <v>0</v>
      </c>
      <c r="BB115" s="152">
        <f t="shared" si="115"/>
        <v>0</v>
      </c>
      <c r="BC115" s="147">
        <f t="shared" si="111"/>
        <v>0</v>
      </c>
    </row>
    <row r="116" spans="4:55" x14ac:dyDescent="0.25">
      <c r="D116" s="17"/>
      <c r="E116" s="17"/>
      <c r="F116" s="17">
        <f t="shared" ref="F116:G116" si="158">F109</f>
        <v>0</v>
      </c>
      <c r="G116" s="17">
        <f t="shared" si="158"/>
        <v>0</v>
      </c>
      <c r="H116" s="135"/>
      <c r="I116" s="117">
        <f t="shared" si="113"/>
        <v>45711</v>
      </c>
      <c r="J116" s="88"/>
      <c r="K116" s="89"/>
      <c r="L116" s="90"/>
      <c r="M116" s="86"/>
      <c r="N116" s="87">
        <f t="shared" si="124"/>
        <v>0</v>
      </c>
      <c r="O116" s="85">
        <f t="shared" si="149"/>
        <v>0</v>
      </c>
      <c r="P116" s="85" t="str">
        <f t="shared" si="106"/>
        <v/>
      </c>
      <c r="Q116" s="149">
        <f t="shared" si="107"/>
        <v>0</v>
      </c>
      <c r="R116" s="116">
        <f t="shared" si="100"/>
        <v>0</v>
      </c>
      <c r="S116" s="107">
        <f t="shared" si="156"/>
        <v>0</v>
      </c>
      <c r="T116" s="44">
        <f t="shared" si="101"/>
        <v>1</v>
      </c>
      <c r="U116" s="7">
        <f t="shared" si="118"/>
        <v>0</v>
      </c>
      <c r="V116" s="13">
        <f t="shared" si="102"/>
        <v>45711</v>
      </c>
      <c r="W116" s="14" t="str">
        <f t="shared" si="108"/>
        <v>Paz</v>
      </c>
      <c r="X116" s="4" t="str">
        <f t="shared" si="103"/>
        <v/>
      </c>
      <c r="Y116" s="46" t="str">
        <f t="shared" si="104"/>
        <v/>
      </c>
      <c r="Z116" s="142" t="str">
        <f t="shared" si="109"/>
        <v/>
      </c>
      <c r="AC116" s="56">
        <f>'TATİLLER ve SEMİNER DÖNEMLERİ'!E54</f>
        <v>45836</v>
      </c>
      <c r="AD116" s="57"/>
      <c r="AE116" s="57">
        <f>IF(AC116&lt;&gt;"",(HLOOKUP(DRM,'TATİLLER ve SEMİNER DÖNEMLERİ'!$W$2:$Y$8,6,0)),"")</f>
        <v>0</v>
      </c>
      <c r="AF116" s="213" t="str">
        <f>'TATİLLER ve SEMİNER DÖNEMLERİ'!F54</f>
        <v>Haziran Seminer Dönemi Kurs Yapılmaz</v>
      </c>
      <c r="AU116" s="101">
        <f>S116+(SUM($S$12:S115))</f>
        <v>276</v>
      </c>
      <c r="AV116" s="27">
        <f t="shared" ca="1" si="114"/>
        <v>45624</v>
      </c>
      <c r="AW116" s="137">
        <f t="shared" si="110"/>
        <v>0</v>
      </c>
      <c r="BB116" s="152">
        <f t="shared" si="115"/>
        <v>0</v>
      </c>
      <c r="BC116" s="147">
        <f t="shared" si="111"/>
        <v>0</v>
      </c>
    </row>
    <row r="117" spans="4:55" x14ac:dyDescent="0.25">
      <c r="D117" s="17"/>
      <c r="E117" s="17"/>
      <c r="F117" s="17">
        <f t="shared" ref="F117:G117" si="159">F110</f>
        <v>0</v>
      </c>
      <c r="G117" s="17">
        <f t="shared" si="159"/>
        <v>4</v>
      </c>
      <c r="H117" s="135"/>
      <c r="I117" s="117">
        <f t="shared" si="113"/>
        <v>45712</v>
      </c>
      <c r="J117" s="88"/>
      <c r="K117" s="89"/>
      <c r="L117" s="90"/>
      <c r="M117" s="86"/>
      <c r="N117" s="87">
        <f t="shared" si="124"/>
        <v>4</v>
      </c>
      <c r="O117" s="85">
        <f t="shared" si="149"/>
        <v>4</v>
      </c>
      <c r="P117" s="85" t="str">
        <f t="shared" si="106"/>
        <v/>
      </c>
      <c r="Q117" s="149">
        <f t="shared" si="107"/>
        <v>0</v>
      </c>
      <c r="R117" s="116">
        <f t="shared" si="100"/>
        <v>0</v>
      </c>
      <c r="S117" s="107">
        <f t="shared" si="156"/>
        <v>4</v>
      </c>
      <c r="T117" s="44">
        <f t="shared" si="101"/>
        <v>1</v>
      </c>
      <c r="U117" s="7">
        <f t="shared" si="118"/>
        <v>0</v>
      </c>
      <c r="V117" s="13">
        <f t="shared" si="102"/>
        <v>45712</v>
      </c>
      <c r="W117" s="14" t="str">
        <f t="shared" si="108"/>
        <v>Pzt</v>
      </c>
      <c r="X117" s="4" t="str">
        <f t="shared" si="103"/>
        <v/>
      </c>
      <c r="Y117" s="46" t="str">
        <f t="shared" si="104"/>
        <v/>
      </c>
      <c r="Z117" s="142" t="str">
        <f t="shared" si="109"/>
        <v/>
      </c>
      <c r="AC117" s="56">
        <f>'TATİLLER ve SEMİNER DÖNEMLERİ'!E55</f>
        <v>45837</v>
      </c>
      <c r="AD117" s="57"/>
      <c r="AE117" s="57">
        <f>IF(AC117&lt;&gt;"",(HLOOKUP(DRM,'TATİLLER ve SEMİNER DÖNEMLERİ'!$W$2:$Y$8,6,0)),"")</f>
        <v>0</v>
      </c>
      <c r="AF117" s="213" t="str">
        <f>'TATİLLER ve SEMİNER DÖNEMLERİ'!F55</f>
        <v>Haziran Seminer Dönemi Kurs Yapılmaz</v>
      </c>
      <c r="AU117" s="101">
        <f>S117+(SUM($S$12:S116))</f>
        <v>280</v>
      </c>
      <c r="AV117" s="27">
        <f t="shared" ca="1" si="114"/>
        <v>45625</v>
      </c>
      <c r="AW117" s="137">
        <f t="shared" si="110"/>
        <v>0</v>
      </c>
      <c r="BB117" s="152">
        <f t="shared" si="115"/>
        <v>0</v>
      </c>
      <c r="BC117" s="147">
        <f t="shared" si="111"/>
        <v>0</v>
      </c>
    </row>
    <row r="118" spans="4:55" x14ac:dyDescent="0.25">
      <c r="D118" s="17"/>
      <c r="E118" s="17"/>
      <c r="F118" s="17">
        <f t="shared" ref="F118:G118" si="160">F111</f>
        <v>0</v>
      </c>
      <c r="G118" s="17">
        <f t="shared" si="160"/>
        <v>4</v>
      </c>
      <c r="H118" s="135"/>
      <c r="I118" s="117">
        <f t="shared" si="113"/>
        <v>45713</v>
      </c>
      <c r="J118" s="88"/>
      <c r="K118" s="89"/>
      <c r="L118" s="90"/>
      <c r="M118" s="86"/>
      <c r="N118" s="87">
        <f t="shared" si="124"/>
        <v>4</v>
      </c>
      <c r="O118" s="85">
        <f t="shared" si="149"/>
        <v>4</v>
      </c>
      <c r="P118" s="85" t="str">
        <f t="shared" si="106"/>
        <v/>
      </c>
      <c r="Q118" s="149">
        <f t="shared" si="107"/>
        <v>0</v>
      </c>
      <c r="R118" s="116">
        <f t="shared" si="100"/>
        <v>0</v>
      </c>
      <c r="S118" s="107">
        <f t="shared" si="156"/>
        <v>4</v>
      </c>
      <c r="T118" s="44">
        <f t="shared" si="101"/>
        <v>1</v>
      </c>
      <c r="U118" s="7">
        <f t="shared" si="118"/>
        <v>0</v>
      </c>
      <c r="V118" s="13">
        <f t="shared" si="102"/>
        <v>45713</v>
      </c>
      <c r="W118" s="14" t="str">
        <f t="shared" si="108"/>
        <v>Sal</v>
      </c>
      <c r="X118" s="4" t="str">
        <f t="shared" si="103"/>
        <v/>
      </c>
      <c r="Y118" s="46" t="str">
        <f t="shared" si="104"/>
        <v/>
      </c>
      <c r="Z118" s="142" t="str">
        <f t="shared" si="109"/>
        <v/>
      </c>
      <c r="AC118" s="56">
        <f>'TATİLLER ve SEMİNER DÖNEMLERİ'!E56</f>
        <v>45838</v>
      </c>
      <c r="AD118" s="57"/>
      <c r="AE118" s="57">
        <f>IF(AC118&lt;&gt;"",(HLOOKUP(DRM,'TATİLLER ve SEMİNER DÖNEMLERİ'!$W$2:$Y$8,6,0)),"")</f>
        <v>0</v>
      </c>
      <c r="AF118" s="213" t="str">
        <f>'TATİLLER ve SEMİNER DÖNEMLERİ'!F56</f>
        <v>Haziran Seminer Dönemi Kurs Yapılmaz</v>
      </c>
      <c r="AU118" s="101">
        <f>S118+(SUM($S$12:S117))</f>
        <v>284</v>
      </c>
      <c r="AV118" s="27">
        <f t="shared" ca="1" si="114"/>
        <v>45626</v>
      </c>
      <c r="AW118" s="137">
        <f t="shared" si="110"/>
        <v>0</v>
      </c>
      <c r="BB118" s="152">
        <f t="shared" si="115"/>
        <v>0</v>
      </c>
      <c r="BC118" s="147">
        <f t="shared" si="111"/>
        <v>0</v>
      </c>
    </row>
    <row r="119" spans="4:55" x14ac:dyDescent="0.25">
      <c r="D119" s="17"/>
      <c r="E119" s="17"/>
      <c r="F119" s="17">
        <f t="shared" ref="F119:G119" si="161">F112</f>
        <v>0</v>
      </c>
      <c r="G119" s="17">
        <f t="shared" si="161"/>
        <v>4</v>
      </c>
      <c r="H119" s="135"/>
      <c r="I119" s="117">
        <f t="shared" si="113"/>
        <v>45714</v>
      </c>
      <c r="J119" s="88"/>
      <c r="K119" s="89"/>
      <c r="L119" s="90"/>
      <c r="M119" s="86"/>
      <c r="N119" s="87">
        <f t="shared" si="124"/>
        <v>4</v>
      </c>
      <c r="O119" s="85">
        <f t="shared" si="149"/>
        <v>4</v>
      </c>
      <c r="P119" s="85" t="str">
        <f t="shared" si="106"/>
        <v/>
      </c>
      <c r="Q119" s="149">
        <f t="shared" si="107"/>
        <v>0</v>
      </c>
      <c r="R119" s="116">
        <f t="shared" si="100"/>
        <v>0</v>
      </c>
      <c r="S119" s="107">
        <f t="shared" si="156"/>
        <v>4</v>
      </c>
      <c r="T119" s="44">
        <f t="shared" si="101"/>
        <v>1</v>
      </c>
      <c r="U119" s="7">
        <f t="shared" si="118"/>
        <v>0</v>
      </c>
      <c r="V119" s="13">
        <f t="shared" si="102"/>
        <v>45714</v>
      </c>
      <c r="W119" s="14" t="str">
        <f t="shared" si="108"/>
        <v>Çar</v>
      </c>
      <c r="X119" s="4" t="str">
        <f t="shared" si="103"/>
        <v/>
      </c>
      <c r="Y119" s="46" t="str">
        <f t="shared" si="104"/>
        <v/>
      </c>
      <c r="Z119" s="142" t="str">
        <f t="shared" si="109"/>
        <v/>
      </c>
      <c r="AC119" s="56" t="str">
        <f>'TATİLLER ve SEMİNER DÖNEMLERİ'!E57</f>
        <v/>
      </c>
      <c r="AD119" s="57"/>
      <c r="AE119" s="57" t="str">
        <f>IF(AC119&lt;&gt;"",(HLOOKUP(DRM,'TATİLLER ve SEMİNER DÖNEMLERİ'!$W$2:$Y$8,6,0)),"")</f>
        <v/>
      </c>
      <c r="AF119" s="213" t="str">
        <f>'TATİLLER ve SEMİNER DÖNEMLERİ'!F57</f>
        <v/>
      </c>
      <c r="AU119" s="101">
        <f>S119+(SUM($S$12:S118))</f>
        <v>288</v>
      </c>
      <c r="AV119" s="27">
        <f t="shared" ca="1" si="114"/>
        <v>45627</v>
      </c>
      <c r="AW119" s="137">
        <f t="shared" si="110"/>
        <v>0</v>
      </c>
      <c r="BB119" s="152">
        <f t="shared" si="115"/>
        <v>0</v>
      </c>
      <c r="BC119" s="147">
        <f t="shared" si="111"/>
        <v>0</v>
      </c>
    </row>
    <row r="120" spans="4:55" x14ac:dyDescent="0.25">
      <c r="D120" s="17"/>
      <c r="E120" s="17"/>
      <c r="F120" s="17">
        <f t="shared" ref="F120:G120" si="162">F113</f>
        <v>0</v>
      </c>
      <c r="G120" s="17">
        <f t="shared" si="162"/>
        <v>4</v>
      </c>
      <c r="H120" s="135"/>
      <c r="I120" s="117">
        <f t="shared" si="113"/>
        <v>45715</v>
      </c>
      <c r="J120" s="88"/>
      <c r="K120" s="89"/>
      <c r="L120" s="90"/>
      <c r="M120" s="86"/>
      <c r="N120" s="87">
        <f t="shared" si="124"/>
        <v>4</v>
      </c>
      <c r="O120" s="85">
        <f t="shared" si="149"/>
        <v>4</v>
      </c>
      <c r="P120" s="85" t="str">
        <f t="shared" si="106"/>
        <v/>
      </c>
      <c r="Q120" s="149">
        <f t="shared" si="107"/>
        <v>0</v>
      </c>
      <c r="R120" s="116">
        <f t="shared" si="100"/>
        <v>0</v>
      </c>
      <c r="S120" s="107">
        <f t="shared" si="156"/>
        <v>4</v>
      </c>
      <c r="T120" s="44">
        <f t="shared" si="101"/>
        <v>1</v>
      </c>
      <c r="U120" s="7">
        <f t="shared" si="118"/>
        <v>0</v>
      </c>
      <c r="V120" s="13">
        <f t="shared" si="102"/>
        <v>45715</v>
      </c>
      <c r="W120" s="14" t="str">
        <f t="shared" si="108"/>
        <v>Per</v>
      </c>
      <c r="X120" s="4" t="str">
        <f t="shared" si="103"/>
        <v/>
      </c>
      <c r="Y120" s="46" t="str">
        <f t="shared" si="104"/>
        <v/>
      </c>
      <c r="Z120" s="142" t="str">
        <f t="shared" si="109"/>
        <v/>
      </c>
      <c r="AC120" s="56" t="str">
        <f>'TATİLLER ve SEMİNER DÖNEMLERİ'!E58</f>
        <v/>
      </c>
      <c r="AD120" s="57"/>
      <c r="AE120" s="57" t="str">
        <f>IF(AC120&lt;&gt;"",(HLOOKUP(DRM,'TATİLLER ve SEMİNER DÖNEMLERİ'!$W$2:$Y$8,6,0)),"")</f>
        <v/>
      </c>
      <c r="AF120" s="213" t="str">
        <f>'TATİLLER ve SEMİNER DÖNEMLERİ'!F58</f>
        <v/>
      </c>
      <c r="AU120" s="101">
        <f>S120+(SUM($S$12:S119))</f>
        <v>292</v>
      </c>
      <c r="AV120" s="27">
        <f t="shared" ca="1" si="114"/>
        <v>45628</v>
      </c>
      <c r="AW120" s="137">
        <f t="shared" si="110"/>
        <v>0</v>
      </c>
      <c r="BB120" s="152">
        <f t="shared" si="115"/>
        <v>0</v>
      </c>
      <c r="BC120" s="147">
        <f t="shared" si="111"/>
        <v>0</v>
      </c>
    </row>
    <row r="121" spans="4:55" x14ac:dyDescent="0.25">
      <c r="D121" s="17"/>
      <c r="E121" s="17"/>
      <c r="F121" s="17">
        <f t="shared" ref="F121:G121" si="163">F114</f>
        <v>0</v>
      </c>
      <c r="G121" s="17">
        <f t="shared" si="163"/>
        <v>4</v>
      </c>
      <c r="H121" s="135"/>
      <c r="I121" s="117">
        <f t="shared" si="113"/>
        <v>45716</v>
      </c>
      <c r="J121" s="88"/>
      <c r="K121" s="89"/>
      <c r="L121" s="90"/>
      <c r="M121" s="86"/>
      <c r="N121" s="87">
        <f t="shared" si="124"/>
        <v>4</v>
      </c>
      <c r="O121" s="85">
        <f t="shared" si="149"/>
        <v>4</v>
      </c>
      <c r="P121" s="85" t="str">
        <f t="shared" si="106"/>
        <v/>
      </c>
      <c r="Q121" s="149">
        <f t="shared" si="107"/>
        <v>0</v>
      </c>
      <c r="R121" s="116">
        <f t="shared" si="100"/>
        <v>0</v>
      </c>
      <c r="S121" s="107">
        <f t="shared" si="156"/>
        <v>4</v>
      </c>
      <c r="T121" s="44">
        <f t="shared" si="101"/>
        <v>1</v>
      </c>
      <c r="U121" s="7">
        <f t="shared" si="118"/>
        <v>0</v>
      </c>
      <c r="V121" s="13">
        <f t="shared" si="102"/>
        <v>45716</v>
      </c>
      <c r="W121" s="14" t="str">
        <f t="shared" si="108"/>
        <v>Cum</v>
      </c>
      <c r="X121" s="4" t="str">
        <f t="shared" si="103"/>
        <v/>
      </c>
      <c r="Y121" s="46" t="str">
        <f t="shared" si="104"/>
        <v/>
      </c>
      <c r="Z121" s="142" t="str">
        <f t="shared" si="109"/>
        <v/>
      </c>
      <c r="AC121" s="56" t="str">
        <f>'TATİLLER ve SEMİNER DÖNEMLERİ'!E59</f>
        <v/>
      </c>
      <c r="AD121" s="57"/>
      <c r="AE121" s="57" t="str">
        <f>IF(AC121&lt;&gt;"",(HLOOKUP(DRM,'TATİLLER ve SEMİNER DÖNEMLERİ'!$W$2:$Y$8,6,0)),"")</f>
        <v/>
      </c>
      <c r="AF121" s="213" t="str">
        <f>'TATİLLER ve SEMİNER DÖNEMLERİ'!F59</f>
        <v/>
      </c>
      <c r="AU121" s="101">
        <f>S121+(SUM($S$12:S120))</f>
        <v>296</v>
      </c>
      <c r="AV121" s="27">
        <f t="shared" ca="1" si="114"/>
        <v>45629</v>
      </c>
      <c r="AW121" s="137">
        <f t="shared" si="110"/>
        <v>0</v>
      </c>
      <c r="BB121" s="152">
        <f t="shared" si="115"/>
        <v>0</v>
      </c>
      <c r="BC121" s="147">
        <f t="shared" si="111"/>
        <v>0</v>
      </c>
    </row>
    <row r="122" spans="4:55" x14ac:dyDescent="0.25">
      <c r="D122" s="17"/>
      <c r="E122" s="17"/>
      <c r="F122" s="17">
        <f t="shared" ref="F122:G122" si="164">F115</f>
        <v>0</v>
      </c>
      <c r="G122" s="17">
        <f t="shared" si="164"/>
        <v>0</v>
      </c>
      <c r="H122" s="135"/>
      <c r="I122" s="117">
        <f t="shared" si="113"/>
        <v>45717</v>
      </c>
      <c r="J122" s="88"/>
      <c r="K122" s="89"/>
      <c r="L122" s="90"/>
      <c r="M122" s="86"/>
      <c r="N122" s="87">
        <f t="shared" si="124"/>
        <v>0</v>
      </c>
      <c r="O122" s="85">
        <f t="shared" si="149"/>
        <v>0</v>
      </c>
      <c r="P122" s="85" t="str">
        <f t="shared" si="106"/>
        <v/>
      </c>
      <c r="Q122" s="149">
        <f t="shared" si="107"/>
        <v>0</v>
      </c>
      <c r="R122" s="116">
        <f t="shared" si="100"/>
        <v>0</v>
      </c>
      <c r="S122" s="107">
        <f t="shared" si="156"/>
        <v>0</v>
      </c>
      <c r="T122" s="44">
        <f t="shared" si="101"/>
        <v>1</v>
      </c>
      <c r="U122" s="7">
        <f t="shared" si="118"/>
        <v>0</v>
      </c>
      <c r="V122" s="13">
        <f t="shared" si="102"/>
        <v>45717</v>
      </c>
      <c r="W122" s="14" t="str">
        <f t="shared" si="108"/>
        <v>Cmt</v>
      </c>
      <c r="X122" s="4" t="str">
        <f t="shared" si="103"/>
        <v/>
      </c>
      <c r="Y122" s="46" t="str">
        <f t="shared" si="104"/>
        <v/>
      </c>
      <c r="Z122" s="142" t="str">
        <f t="shared" si="109"/>
        <v/>
      </c>
      <c r="AC122" s="56" t="str">
        <f>'TATİLLER ve SEMİNER DÖNEMLERİ'!E60</f>
        <v/>
      </c>
      <c r="AD122" s="57"/>
      <c r="AE122" s="57" t="str">
        <f>IF(AC122&lt;&gt;"",(HLOOKUP(DRM,'TATİLLER ve SEMİNER DÖNEMLERİ'!$W$2:$Y$8,6,0)),"")</f>
        <v/>
      </c>
      <c r="AF122" s="213" t="str">
        <f>'TATİLLER ve SEMİNER DÖNEMLERİ'!F60</f>
        <v/>
      </c>
      <c r="AU122" s="101">
        <f>S122+(SUM($S$12:S121))</f>
        <v>296</v>
      </c>
      <c r="AV122" s="27">
        <f t="shared" ca="1" si="114"/>
        <v>45630</v>
      </c>
      <c r="AW122" s="137">
        <f t="shared" si="110"/>
        <v>0</v>
      </c>
      <c r="BB122" s="152">
        <f t="shared" si="115"/>
        <v>0</v>
      </c>
      <c r="BC122" s="147">
        <f t="shared" si="111"/>
        <v>0</v>
      </c>
    </row>
    <row r="123" spans="4:55" x14ac:dyDescent="0.25">
      <c r="D123" s="17"/>
      <c r="E123" s="17"/>
      <c r="F123" s="17">
        <f t="shared" ref="F123:G123" si="165">F116</f>
        <v>0</v>
      </c>
      <c r="G123" s="17">
        <f t="shared" si="165"/>
        <v>0</v>
      </c>
      <c r="H123" s="135"/>
      <c r="I123" s="117">
        <f t="shared" si="113"/>
        <v>45718</v>
      </c>
      <c r="J123" s="88"/>
      <c r="K123" s="89"/>
      <c r="L123" s="90"/>
      <c r="M123" s="86"/>
      <c r="N123" s="87">
        <f t="shared" si="124"/>
        <v>0</v>
      </c>
      <c r="O123" s="85">
        <f t="shared" si="149"/>
        <v>0</v>
      </c>
      <c r="P123" s="85" t="str">
        <f t="shared" si="106"/>
        <v/>
      </c>
      <c r="Q123" s="149">
        <f t="shared" si="107"/>
        <v>0</v>
      </c>
      <c r="R123" s="116">
        <f t="shared" si="100"/>
        <v>0</v>
      </c>
      <c r="S123" s="107">
        <f t="shared" si="156"/>
        <v>0</v>
      </c>
      <c r="T123" s="44">
        <f t="shared" si="101"/>
        <v>1</v>
      </c>
      <c r="U123" s="7">
        <f t="shared" si="118"/>
        <v>0</v>
      </c>
      <c r="V123" s="13">
        <f t="shared" si="102"/>
        <v>45718</v>
      </c>
      <c r="W123" s="14" t="str">
        <f t="shared" si="108"/>
        <v>Paz</v>
      </c>
      <c r="X123" s="4" t="str">
        <f t="shared" si="103"/>
        <v/>
      </c>
      <c r="Y123" s="46" t="str">
        <f t="shared" si="104"/>
        <v/>
      </c>
      <c r="Z123" s="142" t="str">
        <f t="shared" si="109"/>
        <v/>
      </c>
      <c r="AC123" s="56" t="str">
        <f>'TATİLLER ve SEMİNER DÖNEMLERİ'!E61</f>
        <v/>
      </c>
      <c r="AD123" s="57"/>
      <c r="AE123" s="57" t="str">
        <f>IF(AC123&lt;&gt;"",(HLOOKUP(DRM,'TATİLLER ve SEMİNER DÖNEMLERİ'!$W$2:$Y$8,6,0)),"")</f>
        <v/>
      </c>
      <c r="AF123" s="213" t="str">
        <f>'TATİLLER ve SEMİNER DÖNEMLERİ'!F61</f>
        <v/>
      </c>
      <c r="AU123" s="101">
        <f>S123+(SUM($S$12:S122))</f>
        <v>296</v>
      </c>
      <c r="AV123" s="27">
        <f t="shared" ca="1" si="114"/>
        <v>45631</v>
      </c>
      <c r="AW123" s="137">
        <f t="shared" si="110"/>
        <v>0</v>
      </c>
      <c r="BB123" s="152">
        <f t="shared" si="115"/>
        <v>0</v>
      </c>
      <c r="BC123" s="147">
        <f t="shared" si="111"/>
        <v>0</v>
      </c>
    </row>
    <row r="124" spans="4:55" x14ac:dyDescent="0.25">
      <c r="D124" s="17"/>
      <c r="E124" s="17"/>
      <c r="F124" s="17">
        <f t="shared" ref="F124:G124" si="166">F117</f>
        <v>0</v>
      </c>
      <c r="G124" s="17">
        <f t="shared" si="166"/>
        <v>4</v>
      </c>
      <c r="H124" s="135"/>
      <c r="I124" s="117">
        <f t="shared" si="113"/>
        <v>45719</v>
      </c>
      <c r="J124" s="88"/>
      <c r="K124" s="89"/>
      <c r="L124" s="90"/>
      <c r="M124" s="86"/>
      <c r="N124" s="87">
        <f t="shared" si="124"/>
        <v>4</v>
      </c>
      <c r="O124" s="85">
        <f t="shared" si="149"/>
        <v>4</v>
      </c>
      <c r="P124" s="85" t="str">
        <f t="shared" si="106"/>
        <v/>
      </c>
      <c r="Q124" s="149">
        <f t="shared" si="107"/>
        <v>0</v>
      </c>
      <c r="R124" s="116">
        <f t="shared" si="100"/>
        <v>0</v>
      </c>
      <c r="S124" s="107">
        <f t="shared" si="156"/>
        <v>4</v>
      </c>
      <c r="T124" s="44">
        <f t="shared" si="101"/>
        <v>1</v>
      </c>
      <c r="U124" s="7">
        <f t="shared" si="118"/>
        <v>0</v>
      </c>
      <c r="V124" s="13">
        <f t="shared" si="102"/>
        <v>45719</v>
      </c>
      <c r="W124" s="14" t="str">
        <f t="shared" si="108"/>
        <v>Pzt</v>
      </c>
      <c r="X124" s="4" t="str">
        <f t="shared" si="103"/>
        <v/>
      </c>
      <c r="Y124" s="46" t="str">
        <f t="shared" si="104"/>
        <v/>
      </c>
      <c r="Z124" s="142" t="str">
        <f t="shared" si="109"/>
        <v/>
      </c>
      <c r="AC124" s="56" t="str">
        <f>'TATİLLER ve SEMİNER DÖNEMLERİ'!E62</f>
        <v/>
      </c>
      <c r="AD124" s="57"/>
      <c r="AE124" s="57" t="str">
        <f>IF(AC124&lt;&gt;"",(HLOOKUP(DRM,'TATİLLER ve SEMİNER DÖNEMLERİ'!$W$2:$Y$8,6,0)),"")</f>
        <v/>
      </c>
      <c r="AF124" s="213" t="str">
        <f>'TATİLLER ve SEMİNER DÖNEMLERİ'!F62</f>
        <v/>
      </c>
      <c r="AU124" s="101">
        <f>S124+(SUM($S$12:S123))</f>
        <v>300</v>
      </c>
      <c r="AV124" s="27">
        <f t="shared" ca="1" si="114"/>
        <v>45632</v>
      </c>
      <c r="AW124" s="137">
        <f t="shared" si="110"/>
        <v>0</v>
      </c>
      <c r="BB124" s="152">
        <f t="shared" si="115"/>
        <v>0</v>
      </c>
      <c r="BC124" s="147">
        <f t="shared" si="111"/>
        <v>0</v>
      </c>
    </row>
    <row r="125" spans="4:55" ht="19.5" thickBot="1" x14ac:dyDescent="0.3">
      <c r="D125" s="17"/>
      <c r="E125" s="17"/>
      <c r="F125" s="17">
        <f t="shared" ref="F125:G125" si="167">F118</f>
        <v>0</v>
      </c>
      <c r="G125" s="17">
        <f t="shared" si="167"/>
        <v>4</v>
      </c>
      <c r="H125" s="135"/>
      <c r="I125" s="117">
        <f t="shared" si="113"/>
        <v>45720</v>
      </c>
      <c r="J125" s="88"/>
      <c r="K125" s="89"/>
      <c r="L125" s="90"/>
      <c r="M125" s="86"/>
      <c r="N125" s="87">
        <f t="shared" si="124"/>
        <v>4</v>
      </c>
      <c r="O125" s="85">
        <f t="shared" si="149"/>
        <v>4</v>
      </c>
      <c r="P125" s="85" t="str">
        <f t="shared" si="106"/>
        <v/>
      </c>
      <c r="Q125" s="149">
        <f t="shared" si="107"/>
        <v>0</v>
      </c>
      <c r="R125" s="116">
        <f t="shared" si="100"/>
        <v>0</v>
      </c>
      <c r="S125" s="107">
        <f t="shared" si="156"/>
        <v>4</v>
      </c>
      <c r="T125" s="44">
        <f t="shared" si="101"/>
        <v>1</v>
      </c>
      <c r="U125" s="7">
        <f t="shared" si="118"/>
        <v>0</v>
      </c>
      <c r="V125" s="13">
        <f t="shared" si="102"/>
        <v>45720</v>
      </c>
      <c r="W125" s="14" t="str">
        <f t="shared" si="108"/>
        <v>Sal</v>
      </c>
      <c r="X125" s="4" t="str">
        <f t="shared" si="103"/>
        <v/>
      </c>
      <c r="Y125" s="46" t="str">
        <f t="shared" si="104"/>
        <v/>
      </c>
      <c r="Z125" s="142" t="str">
        <f t="shared" si="109"/>
        <v/>
      </c>
      <c r="AC125" s="61" t="str">
        <f>'TATİLLER ve SEMİNER DÖNEMLERİ'!E63</f>
        <v/>
      </c>
      <c r="AD125" s="62"/>
      <c r="AE125" s="62" t="str">
        <f>IF(AC125&lt;&gt;"",(HLOOKUP(DRM,'TATİLLER ve SEMİNER DÖNEMLERİ'!$W$2:$Y$8,6,0)),"")</f>
        <v/>
      </c>
      <c r="AF125" s="214" t="str">
        <f>'TATİLLER ve SEMİNER DÖNEMLERİ'!F63</f>
        <v/>
      </c>
      <c r="AU125" s="101">
        <f>S125+(SUM($S$12:S124))</f>
        <v>304</v>
      </c>
      <c r="AV125" s="27">
        <f t="shared" ca="1" si="114"/>
        <v>45633</v>
      </c>
      <c r="AW125" s="137">
        <f t="shared" si="110"/>
        <v>0</v>
      </c>
      <c r="BB125" s="152">
        <f t="shared" si="115"/>
        <v>0</v>
      </c>
      <c r="BC125" s="147">
        <f t="shared" si="111"/>
        <v>0</v>
      </c>
    </row>
    <row r="126" spans="4:55" ht="21.75" thickBot="1" x14ac:dyDescent="0.3">
      <c r="D126" s="17"/>
      <c r="E126" s="17"/>
      <c r="F126" s="17">
        <f t="shared" ref="F126:G126" si="168">F119</f>
        <v>0</v>
      </c>
      <c r="G126" s="17">
        <f t="shared" si="168"/>
        <v>4</v>
      </c>
      <c r="H126" s="135"/>
      <c r="I126" s="117">
        <f t="shared" si="113"/>
        <v>45721</v>
      </c>
      <c r="J126" s="88"/>
      <c r="K126" s="89"/>
      <c r="L126" s="90"/>
      <c r="M126" s="86"/>
      <c r="N126" s="87">
        <f t="shared" si="124"/>
        <v>4</v>
      </c>
      <c r="O126" s="85">
        <f t="shared" si="149"/>
        <v>4</v>
      </c>
      <c r="P126" s="85" t="str">
        <f t="shared" si="106"/>
        <v/>
      </c>
      <c r="Q126" s="149">
        <f t="shared" si="107"/>
        <v>0</v>
      </c>
      <c r="R126" s="116">
        <f t="shared" si="100"/>
        <v>0</v>
      </c>
      <c r="S126" s="107">
        <f t="shared" si="156"/>
        <v>4</v>
      </c>
      <c r="T126" s="44">
        <f t="shared" si="101"/>
        <v>1</v>
      </c>
      <c r="U126" s="7">
        <f t="shared" si="118"/>
        <v>0</v>
      </c>
      <c r="V126" s="13">
        <f t="shared" si="102"/>
        <v>45721</v>
      </c>
      <c r="W126" s="14" t="str">
        <f t="shared" si="108"/>
        <v>Çar</v>
      </c>
      <c r="X126" s="4" t="str">
        <f t="shared" si="103"/>
        <v/>
      </c>
      <c r="Y126" s="46" t="str">
        <f t="shared" si="104"/>
        <v/>
      </c>
      <c r="Z126" s="142" t="str">
        <f t="shared" si="109"/>
        <v/>
      </c>
      <c r="AC126" s="239" t="s">
        <v>54</v>
      </c>
      <c r="AD126" s="239"/>
      <c r="AE126" s="239"/>
      <c r="AF126" s="239"/>
      <c r="AU126" s="101">
        <f>S126+(SUM($S$12:S125))</f>
        <v>308</v>
      </c>
      <c r="AV126" s="27">
        <f t="shared" ca="1" si="114"/>
        <v>45634</v>
      </c>
      <c r="AW126" s="137">
        <f t="shared" si="110"/>
        <v>0</v>
      </c>
      <c r="BB126" s="152">
        <f t="shared" si="115"/>
        <v>0</v>
      </c>
      <c r="BC126" s="147">
        <f t="shared" si="111"/>
        <v>0</v>
      </c>
    </row>
    <row r="127" spans="4:55" x14ac:dyDescent="0.25">
      <c r="D127" s="17"/>
      <c r="E127" s="17"/>
      <c r="F127" s="17">
        <f t="shared" ref="F127:G127" si="169">F120</f>
        <v>0</v>
      </c>
      <c r="G127" s="17">
        <f t="shared" si="169"/>
        <v>4</v>
      </c>
      <c r="H127" s="135"/>
      <c r="I127" s="117">
        <f t="shared" si="113"/>
        <v>45722</v>
      </c>
      <c r="J127" s="88"/>
      <c r="K127" s="89"/>
      <c r="L127" s="90"/>
      <c r="M127" s="86"/>
      <c r="N127" s="87">
        <f t="shared" si="124"/>
        <v>4</v>
      </c>
      <c r="O127" s="85">
        <f t="shared" si="149"/>
        <v>4</v>
      </c>
      <c r="P127" s="85" t="str">
        <f t="shared" si="106"/>
        <v/>
      </c>
      <c r="Q127" s="149">
        <f t="shared" si="107"/>
        <v>0</v>
      </c>
      <c r="R127" s="116">
        <f t="shared" si="100"/>
        <v>0</v>
      </c>
      <c r="S127" s="107">
        <f t="shared" si="156"/>
        <v>4</v>
      </c>
      <c r="T127" s="44">
        <f t="shared" si="101"/>
        <v>1</v>
      </c>
      <c r="U127" s="7">
        <f t="shared" si="118"/>
        <v>0</v>
      </c>
      <c r="V127" s="13">
        <f t="shared" si="102"/>
        <v>45722</v>
      </c>
      <c r="W127" s="14" t="str">
        <f t="shared" si="108"/>
        <v>Per</v>
      </c>
      <c r="X127" s="4" t="str">
        <f t="shared" si="103"/>
        <v/>
      </c>
      <c r="Y127" s="46" t="str">
        <f t="shared" si="104"/>
        <v/>
      </c>
      <c r="Z127" s="142" t="str">
        <f t="shared" si="109"/>
        <v/>
      </c>
      <c r="AC127" s="168">
        <f>'TATİLLER ve SEMİNER DÖNEMLERİ'!E67</f>
        <v>45839</v>
      </c>
      <c r="AD127" s="215"/>
      <c r="AE127" s="215">
        <f>IF(AC127&lt;&gt;"",(HLOOKUP(DRM,'TATİLLER ve SEMİNER DÖNEMLERİ'!$W$2:$Y$8,7,0)),"")</f>
        <v>1</v>
      </c>
      <c r="AF127" s="212" t="str">
        <f>'TATİLLER ve SEMİNER DÖNEMLERİ'!F67</f>
        <v/>
      </c>
      <c r="AU127" s="101">
        <f>S127+(SUM($S$12:S126))</f>
        <v>312</v>
      </c>
      <c r="AV127" s="27">
        <f t="shared" ca="1" si="114"/>
        <v>45635</v>
      </c>
      <c r="AW127" s="137">
        <f t="shared" si="110"/>
        <v>0</v>
      </c>
      <c r="BB127" s="152">
        <f t="shared" si="115"/>
        <v>0</v>
      </c>
      <c r="BC127" s="147">
        <f t="shared" si="111"/>
        <v>0</v>
      </c>
    </row>
    <row r="128" spans="4:55" x14ac:dyDescent="0.25">
      <c r="D128" s="17"/>
      <c r="E128" s="17"/>
      <c r="F128" s="17">
        <f t="shared" ref="F128:G128" si="170">F121</f>
        <v>0</v>
      </c>
      <c r="G128" s="17">
        <f t="shared" si="170"/>
        <v>4</v>
      </c>
      <c r="H128" s="135"/>
      <c r="I128" s="117">
        <f t="shared" si="113"/>
        <v>45723</v>
      </c>
      <c r="J128" s="88"/>
      <c r="K128" s="89"/>
      <c r="L128" s="90"/>
      <c r="M128" s="86"/>
      <c r="N128" s="87">
        <f t="shared" si="124"/>
        <v>4</v>
      </c>
      <c r="O128" s="85">
        <f t="shared" si="149"/>
        <v>4</v>
      </c>
      <c r="P128" s="85" t="str">
        <f t="shared" si="106"/>
        <v/>
      </c>
      <c r="Q128" s="149">
        <f t="shared" si="107"/>
        <v>0</v>
      </c>
      <c r="R128" s="116">
        <f t="shared" si="100"/>
        <v>0</v>
      </c>
      <c r="S128" s="107">
        <f t="shared" si="156"/>
        <v>4</v>
      </c>
      <c r="T128" s="44">
        <f t="shared" si="101"/>
        <v>1</v>
      </c>
      <c r="U128" s="7">
        <f t="shared" si="118"/>
        <v>0</v>
      </c>
      <c r="V128" s="13">
        <f t="shared" si="102"/>
        <v>45723</v>
      </c>
      <c r="W128" s="14" t="str">
        <f t="shared" si="108"/>
        <v>Cum</v>
      </c>
      <c r="X128" s="4" t="str">
        <f t="shared" si="103"/>
        <v/>
      </c>
      <c r="Y128" s="46" t="str">
        <f t="shared" si="104"/>
        <v/>
      </c>
      <c r="Z128" s="142" t="str">
        <f t="shared" si="109"/>
        <v/>
      </c>
      <c r="AC128" s="56">
        <f>'TATİLLER ve SEMİNER DÖNEMLERİ'!E68</f>
        <v>45840</v>
      </c>
      <c r="AD128" s="57"/>
      <c r="AE128" s="57">
        <f>IF(AC128&lt;&gt;"",(HLOOKUP(DRM,'TATİLLER ve SEMİNER DÖNEMLERİ'!$W$2:$Y$8,7,0)),"")</f>
        <v>1</v>
      </c>
      <c r="AF128" s="213" t="str">
        <f>'TATİLLER ve SEMİNER DÖNEMLERİ'!F68</f>
        <v/>
      </c>
      <c r="AU128" s="101">
        <f>S128+(SUM($S$12:S127))</f>
        <v>316</v>
      </c>
      <c r="AV128" s="27">
        <f t="shared" ca="1" si="114"/>
        <v>45636</v>
      </c>
      <c r="AW128" s="137">
        <f t="shared" si="110"/>
        <v>0</v>
      </c>
      <c r="BB128" s="152">
        <f t="shared" si="115"/>
        <v>0</v>
      </c>
      <c r="BC128" s="147">
        <f t="shared" si="111"/>
        <v>0</v>
      </c>
    </row>
    <row r="129" spans="4:55" x14ac:dyDescent="0.25">
      <c r="D129" s="17"/>
      <c r="E129" s="17"/>
      <c r="F129" s="17">
        <f t="shared" ref="F129:G129" si="171">F122</f>
        <v>0</v>
      </c>
      <c r="G129" s="17">
        <f t="shared" si="171"/>
        <v>0</v>
      </c>
      <c r="H129" s="135"/>
      <c r="I129" s="117">
        <f t="shared" si="113"/>
        <v>45724</v>
      </c>
      <c r="J129" s="88"/>
      <c r="K129" s="89"/>
      <c r="L129" s="90"/>
      <c r="M129" s="86"/>
      <c r="N129" s="87">
        <f t="shared" si="124"/>
        <v>0</v>
      </c>
      <c r="O129" s="85">
        <f t="shared" si="149"/>
        <v>0</v>
      </c>
      <c r="P129" s="85" t="str">
        <f t="shared" si="106"/>
        <v/>
      </c>
      <c r="Q129" s="149">
        <f t="shared" si="107"/>
        <v>0</v>
      </c>
      <c r="R129" s="116">
        <f t="shared" si="100"/>
        <v>0</v>
      </c>
      <c r="S129" s="107">
        <f t="shared" si="156"/>
        <v>0</v>
      </c>
      <c r="T129" s="44">
        <f t="shared" si="101"/>
        <v>1</v>
      </c>
      <c r="U129" s="7">
        <f t="shared" si="118"/>
        <v>0</v>
      </c>
      <c r="V129" s="13">
        <f t="shared" si="102"/>
        <v>45724</v>
      </c>
      <c r="W129" s="14" t="str">
        <f t="shared" si="108"/>
        <v>Cmt</v>
      </c>
      <c r="X129" s="4" t="str">
        <f t="shared" si="103"/>
        <v/>
      </c>
      <c r="Y129" s="46" t="str">
        <f t="shared" si="104"/>
        <v/>
      </c>
      <c r="Z129" s="142" t="str">
        <f t="shared" si="109"/>
        <v/>
      </c>
      <c r="AC129" s="56">
        <f>'TATİLLER ve SEMİNER DÖNEMLERİ'!E69</f>
        <v>45841</v>
      </c>
      <c r="AD129" s="57"/>
      <c r="AE129" s="57">
        <f>IF(AC129&lt;&gt;"",(HLOOKUP(DRM,'TATİLLER ve SEMİNER DÖNEMLERİ'!$W$2:$Y$8,7,0)),"")</f>
        <v>1</v>
      </c>
      <c r="AF129" s="213" t="str">
        <f>'TATİLLER ve SEMİNER DÖNEMLERİ'!F69</f>
        <v/>
      </c>
      <c r="AU129" s="101">
        <f>S129+(SUM($S$12:S128))</f>
        <v>316</v>
      </c>
      <c r="AV129" s="27">
        <f t="shared" ca="1" si="114"/>
        <v>45637</v>
      </c>
      <c r="AW129" s="137">
        <f t="shared" si="110"/>
        <v>0</v>
      </c>
      <c r="BB129" s="152">
        <f t="shared" si="115"/>
        <v>0</v>
      </c>
      <c r="BC129" s="147">
        <f t="shared" si="111"/>
        <v>0</v>
      </c>
    </row>
    <row r="130" spans="4:55" x14ac:dyDescent="0.25">
      <c r="D130" s="17"/>
      <c r="E130" s="17"/>
      <c r="F130" s="17">
        <f t="shared" ref="F130:G130" si="172">F123</f>
        <v>0</v>
      </c>
      <c r="G130" s="17">
        <f t="shared" si="172"/>
        <v>0</v>
      </c>
      <c r="H130" s="135"/>
      <c r="I130" s="117">
        <f t="shared" si="113"/>
        <v>45725</v>
      </c>
      <c r="J130" s="88"/>
      <c r="K130" s="89"/>
      <c r="L130" s="90"/>
      <c r="M130" s="86"/>
      <c r="N130" s="87">
        <f t="shared" si="124"/>
        <v>0</v>
      </c>
      <c r="O130" s="85">
        <f t="shared" si="149"/>
        <v>0</v>
      </c>
      <c r="P130" s="85" t="str">
        <f t="shared" si="106"/>
        <v/>
      </c>
      <c r="Q130" s="149">
        <f t="shared" si="107"/>
        <v>0</v>
      </c>
      <c r="R130" s="116">
        <f t="shared" si="100"/>
        <v>0</v>
      </c>
      <c r="S130" s="107">
        <f t="shared" si="156"/>
        <v>0</v>
      </c>
      <c r="T130" s="44">
        <f t="shared" si="101"/>
        <v>1</v>
      </c>
      <c r="U130" s="7">
        <f t="shared" si="118"/>
        <v>0</v>
      </c>
      <c r="V130" s="13">
        <f t="shared" si="102"/>
        <v>45725</v>
      </c>
      <c r="W130" s="14" t="str">
        <f t="shared" si="108"/>
        <v>Paz</v>
      </c>
      <c r="X130" s="4" t="str">
        <f t="shared" si="103"/>
        <v/>
      </c>
      <c r="Y130" s="46" t="str">
        <f t="shared" si="104"/>
        <v/>
      </c>
      <c r="Z130" s="142" t="str">
        <f t="shared" si="109"/>
        <v/>
      </c>
      <c r="AC130" s="56">
        <f>'TATİLLER ve SEMİNER DÖNEMLERİ'!E70</f>
        <v>45842</v>
      </c>
      <c r="AD130" s="57"/>
      <c r="AE130" s="57">
        <f>IF(AC130&lt;&gt;"",(HLOOKUP(DRM,'TATİLLER ve SEMİNER DÖNEMLERİ'!$W$2:$Y$8,7,0)),"")</f>
        <v>1</v>
      </c>
      <c r="AF130" s="213" t="str">
        <f>'TATİLLER ve SEMİNER DÖNEMLERİ'!F70</f>
        <v/>
      </c>
      <c r="AU130" s="101">
        <f>S130+(SUM($S$12:S129))</f>
        <v>316</v>
      </c>
      <c r="AV130" s="27">
        <f t="shared" ca="1" si="114"/>
        <v>45638</v>
      </c>
      <c r="AW130" s="137">
        <f t="shared" si="110"/>
        <v>0</v>
      </c>
      <c r="BB130" s="152">
        <f t="shared" si="115"/>
        <v>0</v>
      </c>
      <c r="BC130" s="147">
        <f t="shared" si="111"/>
        <v>0</v>
      </c>
    </row>
    <row r="131" spans="4:55" x14ac:dyDescent="0.25">
      <c r="D131" s="17"/>
      <c r="E131" s="17"/>
      <c r="F131" s="17">
        <f t="shared" ref="F131:G131" si="173">F124</f>
        <v>0</v>
      </c>
      <c r="G131" s="17">
        <f t="shared" si="173"/>
        <v>4</v>
      </c>
      <c r="H131" s="135"/>
      <c r="I131" s="117">
        <f t="shared" si="113"/>
        <v>45726</v>
      </c>
      <c r="J131" s="88"/>
      <c r="K131" s="89"/>
      <c r="L131" s="90"/>
      <c r="M131" s="86"/>
      <c r="N131" s="87">
        <f t="shared" si="124"/>
        <v>4</v>
      </c>
      <c r="O131" s="85">
        <f t="shared" si="149"/>
        <v>4</v>
      </c>
      <c r="P131" s="85" t="str">
        <f t="shared" si="106"/>
        <v/>
      </c>
      <c r="Q131" s="149">
        <f t="shared" si="107"/>
        <v>0</v>
      </c>
      <c r="R131" s="116">
        <f t="shared" si="100"/>
        <v>0</v>
      </c>
      <c r="S131" s="107">
        <f t="shared" si="156"/>
        <v>4</v>
      </c>
      <c r="T131" s="44">
        <f t="shared" si="101"/>
        <v>1</v>
      </c>
      <c r="U131" s="7">
        <f t="shared" si="118"/>
        <v>0</v>
      </c>
      <c r="V131" s="13">
        <f t="shared" si="102"/>
        <v>45726</v>
      </c>
      <c r="W131" s="14" t="str">
        <f t="shared" si="108"/>
        <v>Pzt</v>
      </c>
      <c r="X131" s="4" t="str">
        <f t="shared" si="103"/>
        <v/>
      </c>
      <c r="Y131" s="46" t="str">
        <f t="shared" si="104"/>
        <v/>
      </c>
      <c r="Z131" s="142" t="str">
        <f t="shared" si="109"/>
        <v/>
      </c>
      <c r="AC131" s="56">
        <f>'TATİLLER ve SEMİNER DÖNEMLERİ'!E71</f>
        <v>45843</v>
      </c>
      <c r="AD131" s="57"/>
      <c r="AE131" s="57">
        <f>IF(AC131&lt;&gt;"",(HLOOKUP(DRM,'TATİLLER ve SEMİNER DÖNEMLERİ'!$W$2:$Y$8,7,0)),"")</f>
        <v>1</v>
      </c>
      <c r="AF131" s="213" t="str">
        <f>'TATİLLER ve SEMİNER DÖNEMLERİ'!F71</f>
        <v/>
      </c>
      <c r="AU131" s="101">
        <f>S131+(SUM($S$12:S130))</f>
        <v>320</v>
      </c>
      <c r="AV131" s="27">
        <f t="shared" ca="1" si="114"/>
        <v>45639</v>
      </c>
      <c r="AW131" s="137">
        <f t="shared" si="110"/>
        <v>0</v>
      </c>
      <c r="BB131" s="152">
        <f t="shared" si="115"/>
        <v>0</v>
      </c>
      <c r="BC131" s="147">
        <f t="shared" si="111"/>
        <v>0</v>
      </c>
    </row>
    <row r="132" spans="4:55" x14ac:dyDescent="0.25">
      <c r="D132" s="17"/>
      <c r="E132" s="17"/>
      <c r="F132" s="17">
        <f t="shared" ref="F132:G132" si="174">F125</f>
        <v>0</v>
      </c>
      <c r="G132" s="17">
        <f t="shared" si="174"/>
        <v>4</v>
      </c>
      <c r="H132" s="135"/>
      <c r="I132" s="117">
        <f t="shared" si="113"/>
        <v>45727</v>
      </c>
      <c r="J132" s="88"/>
      <c r="K132" s="89"/>
      <c r="L132" s="90"/>
      <c r="M132" s="86"/>
      <c r="N132" s="87">
        <f t="shared" si="124"/>
        <v>4</v>
      </c>
      <c r="O132" s="85">
        <f t="shared" si="149"/>
        <v>4</v>
      </c>
      <c r="P132" s="85" t="str">
        <f t="shared" si="106"/>
        <v/>
      </c>
      <c r="Q132" s="149">
        <f t="shared" si="107"/>
        <v>0</v>
      </c>
      <c r="R132" s="116">
        <f t="shared" si="100"/>
        <v>0</v>
      </c>
      <c r="S132" s="107">
        <f t="shared" si="156"/>
        <v>4</v>
      </c>
      <c r="T132" s="44">
        <f t="shared" si="101"/>
        <v>1</v>
      </c>
      <c r="U132" s="7">
        <f t="shared" si="118"/>
        <v>0</v>
      </c>
      <c r="V132" s="13">
        <f t="shared" si="102"/>
        <v>45727</v>
      </c>
      <c r="W132" s="14" t="str">
        <f t="shared" si="108"/>
        <v>Sal</v>
      </c>
      <c r="X132" s="4" t="str">
        <f t="shared" si="103"/>
        <v/>
      </c>
      <c r="Y132" s="46" t="str">
        <f t="shared" si="104"/>
        <v/>
      </c>
      <c r="Z132" s="142" t="str">
        <f t="shared" si="109"/>
        <v/>
      </c>
      <c r="AC132" s="56">
        <f>'TATİLLER ve SEMİNER DÖNEMLERİ'!E72</f>
        <v>45844</v>
      </c>
      <c r="AD132" s="57"/>
      <c r="AE132" s="57">
        <f>IF(AC132&lt;&gt;"",(HLOOKUP(DRM,'TATİLLER ve SEMİNER DÖNEMLERİ'!$W$2:$Y$8,7,0)),"")</f>
        <v>1</v>
      </c>
      <c r="AF132" s="213" t="str">
        <f>'TATİLLER ve SEMİNER DÖNEMLERİ'!F72</f>
        <v/>
      </c>
      <c r="AU132" s="101">
        <f>S132+(SUM($S$12:S131))</f>
        <v>324</v>
      </c>
      <c r="AV132" s="27">
        <f t="shared" ca="1" si="114"/>
        <v>45640</v>
      </c>
      <c r="AW132" s="137">
        <f t="shared" si="110"/>
        <v>0</v>
      </c>
      <c r="BB132" s="152">
        <f t="shared" si="115"/>
        <v>0</v>
      </c>
      <c r="BC132" s="147">
        <f t="shared" si="111"/>
        <v>0</v>
      </c>
    </row>
    <row r="133" spans="4:55" x14ac:dyDescent="0.25">
      <c r="D133" s="17"/>
      <c r="E133" s="17"/>
      <c r="F133" s="17">
        <f t="shared" ref="F133:G133" si="175">F126</f>
        <v>0</v>
      </c>
      <c r="G133" s="17">
        <f t="shared" si="175"/>
        <v>4</v>
      </c>
      <c r="H133" s="135"/>
      <c r="I133" s="117">
        <f t="shared" si="113"/>
        <v>45728</v>
      </c>
      <c r="J133" s="88"/>
      <c r="K133" s="89"/>
      <c r="L133" s="90"/>
      <c r="M133" s="86"/>
      <c r="N133" s="87">
        <f t="shared" si="124"/>
        <v>4</v>
      </c>
      <c r="O133" s="85">
        <f t="shared" si="149"/>
        <v>4</v>
      </c>
      <c r="P133" s="85" t="str">
        <f t="shared" si="106"/>
        <v/>
      </c>
      <c r="Q133" s="149">
        <f t="shared" si="107"/>
        <v>0</v>
      </c>
      <c r="R133" s="116">
        <f t="shared" si="100"/>
        <v>0</v>
      </c>
      <c r="S133" s="107">
        <f t="shared" si="156"/>
        <v>4</v>
      </c>
      <c r="T133" s="44">
        <f t="shared" si="101"/>
        <v>1</v>
      </c>
      <c r="U133" s="7">
        <f t="shared" si="118"/>
        <v>0</v>
      </c>
      <c r="V133" s="13">
        <f t="shared" si="102"/>
        <v>45728</v>
      </c>
      <c r="W133" s="14" t="str">
        <f t="shared" si="108"/>
        <v>Çar</v>
      </c>
      <c r="X133" s="4" t="str">
        <f t="shared" si="103"/>
        <v/>
      </c>
      <c r="Y133" s="46" t="str">
        <f t="shared" si="104"/>
        <v/>
      </c>
      <c r="Z133" s="142" t="str">
        <f t="shared" si="109"/>
        <v/>
      </c>
      <c r="AC133" s="56">
        <f>'TATİLLER ve SEMİNER DÖNEMLERİ'!E73</f>
        <v>45845</v>
      </c>
      <c r="AD133" s="57"/>
      <c r="AE133" s="57">
        <f>IF(AC133&lt;&gt;"",(HLOOKUP(DRM,'TATİLLER ve SEMİNER DÖNEMLERİ'!$W$2:$Y$8,7,0)),"")</f>
        <v>1</v>
      </c>
      <c r="AF133" s="213" t="str">
        <f>'TATİLLER ve SEMİNER DÖNEMLERİ'!F73</f>
        <v/>
      </c>
      <c r="AU133" s="101">
        <f>S133+(SUM($S$12:S132))</f>
        <v>328</v>
      </c>
      <c r="AV133" s="27">
        <f t="shared" ca="1" si="114"/>
        <v>45641</v>
      </c>
      <c r="AW133" s="137">
        <f t="shared" si="110"/>
        <v>0</v>
      </c>
      <c r="BB133" s="152">
        <f t="shared" si="115"/>
        <v>0</v>
      </c>
      <c r="BC133" s="147">
        <f t="shared" si="111"/>
        <v>0</v>
      </c>
    </row>
    <row r="134" spans="4:55" x14ac:dyDescent="0.25">
      <c r="D134" s="17"/>
      <c r="E134" s="17"/>
      <c r="F134" s="17">
        <f t="shared" ref="F134:G134" si="176">F127</f>
        <v>0</v>
      </c>
      <c r="G134" s="17">
        <f t="shared" si="176"/>
        <v>4</v>
      </c>
      <c r="H134" s="135"/>
      <c r="I134" s="117">
        <f t="shared" si="113"/>
        <v>45729</v>
      </c>
      <c r="J134" s="88"/>
      <c r="K134" s="89"/>
      <c r="L134" s="90"/>
      <c r="M134" s="86"/>
      <c r="N134" s="87">
        <f t="shared" si="124"/>
        <v>4</v>
      </c>
      <c r="O134" s="85">
        <f t="shared" si="149"/>
        <v>4</v>
      </c>
      <c r="P134" s="85" t="str">
        <f t="shared" si="106"/>
        <v/>
      </c>
      <c r="Q134" s="149">
        <f t="shared" si="107"/>
        <v>0</v>
      </c>
      <c r="R134" s="116">
        <f t="shared" si="100"/>
        <v>0</v>
      </c>
      <c r="S134" s="107">
        <f t="shared" si="156"/>
        <v>4</v>
      </c>
      <c r="T134" s="44">
        <f t="shared" si="101"/>
        <v>1</v>
      </c>
      <c r="U134" s="7">
        <f t="shared" si="118"/>
        <v>0</v>
      </c>
      <c r="V134" s="13">
        <f t="shared" si="102"/>
        <v>45729</v>
      </c>
      <c r="W134" s="14" t="str">
        <f t="shared" si="108"/>
        <v>Per</v>
      </c>
      <c r="X134" s="4" t="str">
        <f t="shared" si="103"/>
        <v/>
      </c>
      <c r="Y134" s="46" t="str">
        <f t="shared" si="104"/>
        <v/>
      </c>
      <c r="Z134" s="142" t="str">
        <f t="shared" si="109"/>
        <v/>
      </c>
      <c r="AC134" s="56">
        <f>'TATİLLER ve SEMİNER DÖNEMLERİ'!E74</f>
        <v>45846</v>
      </c>
      <c r="AD134" s="57"/>
      <c r="AE134" s="57">
        <f>IF(AC134&lt;&gt;"",(HLOOKUP(DRM,'TATİLLER ve SEMİNER DÖNEMLERİ'!$W$2:$Y$8,7,0)),"")</f>
        <v>1</v>
      </c>
      <c r="AF134" s="213" t="str">
        <f>'TATİLLER ve SEMİNER DÖNEMLERİ'!F74</f>
        <v/>
      </c>
      <c r="AU134" s="101">
        <f>S134+(SUM($S$12:S133))</f>
        <v>332</v>
      </c>
      <c r="AV134" s="27">
        <f t="shared" ca="1" si="114"/>
        <v>45642</v>
      </c>
      <c r="AW134" s="137">
        <f t="shared" si="110"/>
        <v>0</v>
      </c>
      <c r="BB134" s="152">
        <f t="shared" si="115"/>
        <v>0</v>
      </c>
      <c r="BC134" s="147">
        <f t="shared" si="111"/>
        <v>0</v>
      </c>
    </row>
    <row r="135" spans="4:55" x14ac:dyDescent="0.25">
      <c r="D135" s="17"/>
      <c r="E135" s="17"/>
      <c r="F135" s="17">
        <f t="shared" ref="F135:G135" si="177">F128</f>
        <v>0</v>
      </c>
      <c r="G135" s="17">
        <f t="shared" si="177"/>
        <v>4</v>
      </c>
      <c r="H135" s="135"/>
      <c r="I135" s="117">
        <f t="shared" si="113"/>
        <v>45730</v>
      </c>
      <c r="J135" s="88"/>
      <c r="K135" s="89"/>
      <c r="L135" s="90"/>
      <c r="M135" s="86"/>
      <c r="N135" s="87">
        <f t="shared" si="124"/>
        <v>4</v>
      </c>
      <c r="O135" s="85">
        <f t="shared" si="149"/>
        <v>4</v>
      </c>
      <c r="P135" s="85" t="str">
        <f t="shared" si="106"/>
        <v/>
      </c>
      <c r="Q135" s="149">
        <f t="shared" si="107"/>
        <v>0</v>
      </c>
      <c r="R135" s="116">
        <f t="shared" si="100"/>
        <v>0</v>
      </c>
      <c r="S135" s="107">
        <f t="shared" si="156"/>
        <v>4</v>
      </c>
      <c r="T135" s="44">
        <f t="shared" si="101"/>
        <v>1</v>
      </c>
      <c r="U135" s="7">
        <f t="shared" si="118"/>
        <v>0</v>
      </c>
      <c r="V135" s="13">
        <f t="shared" si="102"/>
        <v>45730</v>
      </c>
      <c r="W135" s="14" t="str">
        <f t="shared" si="108"/>
        <v>Cum</v>
      </c>
      <c r="X135" s="4" t="str">
        <f t="shared" si="103"/>
        <v/>
      </c>
      <c r="Y135" s="46" t="str">
        <f t="shared" si="104"/>
        <v/>
      </c>
      <c r="Z135" s="142" t="str">
        <f t="shared" si="109"/>
        <v/>
      </c>
      <c r="AC135" s="56">
        <f>'TATİLLER ve SEMİNER DÖNEMLERİ'!E75</f>
        <v>45847</v>
      </c>
      <c r="AD135" s="57"/>
      <c r="AE135" s="57">
        <f>IF(AC135&lt;&gt;"",(HLOOKUP(DRM,'TATİLLER ve SEMİNER DÖNEMLERİ'!$W$2:$Y$8,7,0)),"")</f>
        <v>1</v>
      </c>
      <c r="AF135" s="213" t="str">
        <f>'TATİLLER ve SEMİNER DÖNEMLERİ'!F75</f>
        <v/>
      </c>
      <c r="AU135" s="101">
        <f>S135+(SUM($S$12:S134))</f>
        <v>336</v>
      </c>
      <c r="AV135" s="27">
        <f t="shared" ca="1" si="114"/>
        <v>45643</v>
      </c>
      <c r="AW135" s="137">
        <f t="shared" si="110"/>
        <v>0</v>
      </c>
      <c r="BB135" s="152">
        <f t="shared" si="115"/>
        <v>0</v>
      </c>
      <c r="BC135" s="147">
        <f t="shared" si="111"/>
        <v>0</v>
      </c>
    </row>
    <row r="136" spans="4:55" x14ac:dyDescent="0.25">
      <c r="D136" s="17"/>
      <c r="E136" s="17"/>
      <c r="F136" s="17">
        <f t="shared" ref="F136:G136" si="178">F129</f>
        <v>0</v>
      </c>
      <c r="G136" s="17">
        <f t="shared" si="178"/>
        <v>0</v>
      </c>
      <c r="H136" s="135"/>
      <c r="I136" s="117">
        <f t="shared" si="113"/>
        <v>45731</v>
      </c>
      <c r="J136" s="88"/>
      <c r="K136" s="89"/>
      <c r="L136" s="90"/>
      <c r="M136" s="86"/>
      <c r="N136" s="87">
        <f t="shared" si="124"/>
        <v>0</v>
      </c>
      <c r="O136" s="85">
        <f t="shared" si="149"/>
        <v>0</v>
      </c>
      <c r="P136" s="85" t="str">
        <f t="shared" si="106"/>
        <v/>
      </c>
      <c r="Q136" s="149">
        <f t="shared" si="107"/>
        <v>0</v>
      </c>
      <c r="R136" s="116">
        <f t="shared" si="100"/>
        <v>0</v>
      </c>
      <c r="S136" s="107">
        <f t="shared" si="156"/>
        <v>0</v>
      </c>
      <c r="T136" s="44">
        <f t="shared" si="101"/>
        <v>1</v>
      </c>
      <c r="U136" s="7">
        <f t="shared" si="118"/>
        <v>0</v>
      </c>
      <c r="V136" s="13">
        <f t="shared" si="102"/>
        <v>45731</v>
      </c>
      <c r="W136" s="14" t="str">
        <f t="shared" si="108"/>
        <v>Cmt</v>
      </c>
      <c r="X136" s="4" t="str">
        <f t="shared" si="103"/>
        <v/>
      </c>
      <c r="Y136" s="46" t="str">
        <f t="shared" si="104"/>
        <v/>
      </c>
      <c r="Z136" s="142" t="str">
        <f t="shared" si="109"/>
        <v/>
      </c>
      <c r="AC136" s="56">
        <f>'TATİLLER ve SEMİNER DÖNEMLERİ'!E76</f>
        <v>45848</v>
      </c>
      <c r="AD136" s="57"/>
      <c r="AE136" s="57">
        <f>IF(AC136&lt;&gt;"",(HLOOKUP(DRM,'TATİLLER ve SEMİNER DÖNEMLERİ'!$W$2:$Y$8,7,0)),"")</f>
        <v>1</v>
      </c>
      <c r="AF136" s="213" t="str">
        <f>'TATİLLER ve SEMİNER DÖNEMLERİ'!F76</f>
        <v/>
      </c>
      <c r="AU136" s="101">
        <f>S136+(SUM($S$12:S135))</f>
        <v>336</v>
      </c>
      <c r="AV136" s="27">
        <f t="shared" ca="1" si="114"/>
        <v>45644</v>
      </c>
      <c r="AW136" s="137">
        <f t="shared" si="110"/>
        <v>0</v>
      </c>
      <c r="BB136" s="152">
        <f t="shared" si="115"/>
        <v>0</v>
      </c>
      <c r="BC136" s="147">
        <f t="shared" si="111"/>
        <v>0</v>
      </c>
    </row>
    <row r="137" spans="4:55" x14ac:dyDescent="0.25">
      <c r="D137" s="17"/>
      <c r="E137" s="17"/>
      <c r="F137" s="17">
        <f t="shared" ref="F137:G137" si="179">F130</f>
        <v>0</v>
      </c>
      <c r="G137" s="17">
        <f t="shared" si="179"/>
        <v>0</v>
      </c>
      <c r="H137" s="135"/>
      <c r="I137" s="117">
        <f t="shared" si="113"/>
        <v>45732</v>
      </c>
      <c r="J137" s="88"/>
      <c r="K137" s="89"/>
      <c r="L137" s="90"/>
      <c r="M137" s="86"/>
      <c r="N137" s="87">
        <f t="shared" si="124"/>
        <v>0</v>
      </c>
      <c r="O137" s="85">
        <f t="shared" si="149"/>
        <v>0</v>
      </c>
      <c r="P137" s="85" t="str">
        <f t="shared" si="106"/>
        <v/>
      </c>
      <c r="Q137" s="149">
        <f t="shared" si="107"/>
        <v>0</v>
      </c>
      <c r="R137" s="116">
        <f t="shared" si="100"/>
        <v>0</v>
      </c>
      <c r="S137" s="107">
        <f t="shared" si="156"/>
        <v>0</v>
      </c>
      <c r="T137" s="44">
        <f t="shared" si="101"/>
        <v>1</v>
      </c>
      <c r="U137" s="7">
        <f t="shared" si="118"/>
        <v>0</v>
      </c>
      <c r="V137" s="13">
        <f t="shared" si="102"/>
        <v>45732</v>
      </c>
      <c r="W137" s="14" t="str">
        <f t="shared" si="108"/>
        <v>Paz</v>
      </c>
      <c r="X137" s="4" t="str">
        <f t="shared" si="103"/>
        <v/>
      </c>
      <c r="Y137" s="46" t="str">
        <f t="shared" si="104"/>
        <v/>
      </c>
      <c r="Z137" s="142" t="str">
        <f t="shared" si="109"/>
        <v/>
      </c>
      <c r="AC137" s="56">
        <f>'TATİLLER ve SEMİNER DÖNEMLERİ'!E77</f>
        <v>45849</v>
      </c>
      <c r="AD137" s="57"/>
      <c r="AE137" s="57">
        <f>IF(AC137&lt;&gt;"",(HLOOKUP(DRM,'TATİLLER ve SEMİNER DÖNEMLERİ'!$W$2:$Y$8,7,0)),"")</f>
        <v>1</v>
      </c>
      <c r="AF137" s="213" t="str">
        <f>'TATİLLER ve SEMİNER DÖNEMLERİ'!F77</f>
        <v/>
      </c>
      <c r="AU137" s="101">
        <f>S137+(SUM($S$12:S136))</f>
        <v>336</v>
      </c>
      <c r="AV137" s="27">
        <f t="shared" ca="1" si="114"/>
        <v>45645</v>
      </c>
      <c r="AW137" s="137">
        <f t="shared" si="110"/>
        <v>0</v>
      </c>
      <c r="BB137" s="152">
        <f t="shared" si="115"/>
        <v>0</v>
      </c>
      <c r="BC137" s="147">
        <f t="shared" si="111"/>
        <v>0</v>
      </c>
    </row>
    <row r="138" spans="4:55" x14ac:dyDescent="0.25">
      <c r="D138" s="17"/>
      <c r="E138" s="17"/>
      <c r="F138" s="17">
        <f t="shared" ref="F138:G138" si="180">F131</f>
        <v>0</v>
      </c>
      <c r="G138" s="17">
        <f t="shared" si="180"/>
        <v>4</v>
      </c>
      <c r="H138" s="135"/>
      <c r="I138" s="117">
        <f t="shared" si="113"/>
        <v>45733</v>
      </c>
      <c r="J138" s="88"/>
      <c r="K138" s="89"/>
      <c r="L138" s="90"/>
      <c r="M138" s="86"/>
      <c r="N138" s="87">
        <f t="shared" si="124"/>
        <v>4</v>
      </c>
      <c r="O138" s="85">
        <f t="shared" si="149"/>
        <v>4</v>
      </c>
      <c r="P138" s="85" t="str">
        <f t="shared" si="106"/>
        <v/>
      </c>
      <c r="Q138" s="149">
        <f t="shared" si="107"/>
        <v>0</v>
      </c>
      <c r="R138" s="116">
        <f t="shared" si="100"/>
        <v>0</v>
      </c>
      <c r="S138" s="107">
        <f t="shared" si="156"/>
        <v>4</v>
      </c>
      <c r="T138" s="44">
        <f t="shared" si="101"/>
        <v>1</v>
      </c>
      <c r="U138" s="7">
        <f t="shared" si="118"/>
        <v>0</v>
      </c>
      <c r="V138" s="13">
        <f t="shared" si="102"/>
        <v>45733</v>
      </c>
      <c r="W138" s="14" t="str">
        <f t="shared" si="108"/>
        <v>Pzt</v>
      </c>
      <c r="X138" s="4" t="str">
        <f t="shared" si="103"/>
        <v/>
      </c>
      <c r="Y138" s="46" t="str">
        <f t="shared" si="104"/>
        <v/>
      </c>
      <c r="Z138" s="142" t="str">
        <f t="shared" si="109"/>
        <v/>
      </c>
      <c r="AC138" s="56">
        <f>'TATİLLER ve SEMİNER DÖNEMLERİ'!E78</f>
        <v>45850</v>
      </c>
      <c r="AD138" s="57"/>
      <c r="AE138" s="57">
        <f>IF(AC138&lt;&gt;"",(HLOOKUP(DRM,'TATİLLER ve SEMİNER DÖNEMLERİ'!$W$2:$Y$8,7,0)),"")</f>
        <v>1</v>
      </c>
      <c r="AF138" s="213" t="str">
        <f>'TATİLLER ve SEMİNER DÖNEMLERİ'!F78</f>
        <v/>
      </c>
      <c r="AU138" s="101">
        <f>S138+(SUM($S$12:S137))</f>
        <v>340</v>
      </c>
      <c r="AV138" s="27">
        <f t="shared" ca="1" si="114"/>
        <v>45646</v>
      </c>
      <c r="AW138" s="137">
        <f t="shared" si="110"/>
        <v>0</v>
      </c>
      <c r="BB138" s="152">
        <f t="shared" si="115"/>
        <v>0</v>
      </c>
      <c r="BC138" s="147">
        <f t="shared" si="111"/>
        <v>0</v>
      </c>
    </row>
    <row r="139" spans="4:55" x14ac:dyDescent="0.25">
      <c r="D139" s="17"/>
      <c r="E139" s="17"/>
      <c r="F139" s="17">
        <f t="shared" ref="F139:G139" si="181">F132</f>
        <v>0</v>
      </c>
      <c r="G139" s="17">
        <f t="shared" si="181"/>
        <v>4</v>
      </c>
      <c r="H139" s="135"/>
      <c r="I139" s="117">
        <f t="shared" si="113"/>
        <v>45734</v>
      </c>
      <c r="J139" s="88"/>
      <c r="K139" s="89"/>
      <c r="L139" s="90"/>
      <c r="M139" s="86"/>
      <c r="N139" s="87">
        <f t="shared" si="124"/>
        <v>4</v>
      </c>
      <c r="O139" s="85">
        <f t="shared" si="149"/>
        <v>4</v>
      </c>
      <c r="P139" s="85" t="str">
        <f t="shared" si="106"/>
        <v/>
      </c>
      <c r="Q139" s="149">
        <f t="shared" si="107"/>
        <v>0</v>
      </c>
      <c r="R139" s="116">
        <f t="shared" si="100"/>
        <v>0</v>
      </c>
      <c r="S139" s="107">
        <f t="shared" si="156"/>
        <v>4</v>
      </c>
      <c r="T139" s="44">
        <f t="shared" si="101"/>
        <v>1</v>
      </c>
      <c r="U139" s="7">
        <f t="shared" si="118"/>
        <v>0</v>
      </c>
      <c r="V139" s="13">
        <f t="shared" si="102"/>
        <v>45734</v>
      </c>
      <c r="W139" s="14" t="str">
        <f t="shared" si="108"/>
        <v>Sal</v>
      </c>
      <c r="X139" s="4" t="str">
        <f t="shared" si="103"/>
        <v/>
      </c>
      <c r="Y139" s="46" t="str">
        <f t="shared" si="104"/>
        <v/>
      </c>
      <c r="Z139" s="142" t="str">
        <f t="shared" si="109"/>
        <v/>
      </c>
      <c r="AC139" s="56">
        <f>'TATİLLER ve SEMİNER DÖNEMLERİ'!E79</f>
        <v>45851</v>
      </c>
      <c r="AD139" s="57"/>
      <c r="AE139" s="57">
        <f>IF(AC139&lt;&gt;"",(HLOOKUP(DRM,'TATİLLER ve SEMİNER DÖNEMLERİ'!$W$2:$Y$8,7,0)),"")</f>
        <v>1</v>
      </c>
      <c r="AF139" s="213" t="str">
        <f>'TATİLLER ve SEMİNER DÖNEMLERİ'!F79</f>
        <v/>
      </c>
      <c r="AU139" s="101">
        <f>S139+(SUM($S$12:S138))</f>
        <v>344</v>
      </c>
      <c r="AV139" s="27">
        <f t="shared" ca="1" si="114"/>
        <v>45647</v>
      </c>
      <c r="AW139" s="137">
        <f t="shared" si="110"/>
        <v>0</v>
      </c>
      <c r="BB139" s="152">
        <f t="shared" si="115"/>
        <v>0</v>
      </c>
      <c r="BC139" s="147">
        <f t="shared" si="111"/>
        <v>0</v>
      </c>
    </row>
    <row r="140" spans="4:55" x14ac:dyDescent="0.25">
      <c r="D140" s="17"/>
      <c r="E140" s="17"/>
      <c r="F140" s="17">
        <f t="shared" ref="F140:G140" si="182">F133</f>
        <v>0</v>
      </c>
      <c r="G140" s="17">
        <f t="shared" si="182"/>
        <v>4</v>
      </c>
      <c r="H140" s="135"/>
      <c r="I140" s="117">
        <f t="shared" si="113"/>
        <v>45735</v>
      </c>
      <c r="J140" s="88"/>
      <c r="K140" s="89"/>
      <c r="L140" s="90"/>
      <c r="M140" s="86"/>
      <c r="N140" s="87">
        <f t="shared" si="124"/>
        <v>4</v>
      </c>
      <c r="O140" s="85">
        <f t="shared" ref="O140:O203" si="183">IF(U140&lt;=$I$6,S140,"")</f>
        <v>4</v>
      </c>
      <c r="P140" s="85" t="str">
        <f t="shared" si="106"/>
        <v/>
      </c>
      <c r="Q140" s="149">
        <f t="shared" si="107"/>
        <v>0</v>
      </c>
      <c r="R140" s="116">
        <f t="shared" ref="R140:R203" si="184">IF(U140&lt;=$I$6,U140,"")</f>
        <v>0</v>
      </c>
      <c r="S140" s="107">
        <f t="shared" si="156"/>
        <v>4</v>
      </c>
      <c r="T140" s="44">
        <f t="shared" ref="T140:T203" si="185">IF(X140="AREFE",1,(IF(I140&lt;$I$7,0,(IFERROR((VLOOKUP(I140,AC:AE,3,0)),1)))))</f>
        <v>1</v>
      </c>
      <c r="U140" s="7">
        <f t="shared" si="118"/>
        <v>0</v>
      </c>
      <c r="V140" s="13">
        <f t="shared" ref="V140:V203" si="186">I140</f>
        <v>45735</v>
      </c>
      <c r="W140" s="14" t="str">
        <f t="shared" si="108"/>
        <v>Çar</v>
      </c>
      <c r="X140" s="4" t="str">
        <f t="shared" ref="X140:X203" si="187">IF((RIGHT(Z140,5))="AREFE","AREFE","")</f>
        <v/>
      </c>
      <c r="Y140" s="46" t="str">
        <f t="shared" ref="Y140:Y203" si="188">IFERROR((VLOOKUP(I140,AC:AC,1,0)),"")</f>
        <v/>
      </c>
      <c r="Z140" s="142" t="str">
        <f t="shared" si="109"/>
        <v/>
      </c>
      <c r="AC140" s="56">
        <f>'TATİLLER ve SEMİNER DÖNEMLERİ'!E80</f>
        <v>45852</v>
      </c>
      <c r="AD140" s="57"/>
      <c r="AE140" s="57">
        <f>IF(AC140&lt;&gt;"",(HLOOKUP(DRM,'TATİLLER ve SEMİNER DÖNEMLERİ'!$W$2:$Y$8,7,0)),"")</f>
        <v>1</v>
      </c>
      <c r="AF140" s="213" t="str">
        <f>'TATİLLER ve SEMİNER DÖNEMLERİ'!F80</f>
        <v/>
      </c>
      <c r="AU140" s="101">
        <f>S140+(SUM($S$12:S139))</f>
        <v>348</v>
      </c>
      <c r="AV140" s="27">
        <f t="shared" ca="1" si="114"/>
        <v>45648</v>
      </c>
      <c r="AW140" s="137">
        <f t="shared" si="110"/>
        <v>0</v>
      </c>
      <c r="BB140" s="152">
        <f t="shared" si="115"/>
        <v>0</v>
      </c>
      <c r="BC140" s="147">
        <f t="shared" si="111"/>
        <v>0</v>
      </c>
    </row>
    <row r="141" spans="4:55" x14ac:dyDescent="0.25">
      <c r="D141" s="17"/>
      <c r="E141" s="17"/>
      <c r="F141" s="17">
        <f t="shared" ref="F141:G141" si="189">F134</f>
        <v>0</v>
      </c>
      <c r="G141" s="17">
        <f t="shared" si="189"/>
        <v>4</v>
      </c>
      <c r="H141" s="135"/>
      <c r="I141" s="117">
        <f t="shared" si="113"/>
        <v>45736</v>
      </c>
      <c r="J141" s="88"/>
      <c r="K141" s="89"/>
      <c r="L141" s="90"/>
      <c r="M141" s="86"/>
      <c r="N141" s="87">
        <f t="shared" si="124"/>
        <v>4</v>
      </c>
      <c r="O141" s="85">
        <f t="shared" si="183"/>
        <v>4</v>
      </c>
      <c r="P141" s="85" t="str">
        <f t="shared" ref="P141:P204" si="190">IF(R141=0,"",(IF(AW141&gt;0,AW141,O141)))</f>
        <v/>
      </c>
      <c r="Q141" s="149">
        <f t="shared" ref="Q141:Q204" si="191">IF((IF(BC141&gt;0,BC141,P141))&gt;=BB141,BB141,0)</f>
        <v>0</v>
      </c>
      <c r="R141" s="116">
        <f t="shared" si="184"/>
        <v>0</v>
      </c>
      <c r="S141" s="107">
        <f t="shared" si="156"/>
        <v>4</v>
      </c>
      <c r="T141" s="44">
        <f t="shared" si="185"/>
        <v>1</v>
      </c>
      <c r="U141" s="7">
        <f t="shared" si="118"/>
        <v>0</v>
      </c>
      <c r="V141" s="13">
        <f t="shared" si="186"/>
        <v>45736</v>
      </c>
      <c r="W141" s="14" t="str">
        <f t="shared" ref="W141:W204" si="192">TEXT(V141,"GGG")</f>
        <v>Per</v>
      </c>
      <c r="X141" s="4" t="str">
        <f t="shared" si="187"/>
        <v/>
      </c>
      <c r="Y141" s="46" t="str">
        <f t="shared" si="188"/>
        <v/>
      </c>
      <c r="Z141" s="142" t="str">
        <f t="shared" ref="Z141:Z204" si="193">IF((IF(OR($I$6="",$I$7=""),"",(VLOOKUP(Y141,AC:AF,4,0))))=0,"",(IF(OR($I$6="",$I$7=""),"",(VLOOKUP(Y141,AC:AF,4,0)))))</f>
        <v/>
      </c>
      <c r="AC141" s="56">
        <f>'TATİLLER ve SEMİNER DÖNEMLERİ'!E81</f>
        <v>45853</v>
      </c>
      <c r="AD141" s="57"/>
      <c r="AE141" s="57">
        <f>IF(AC141&lt;&gt;"",(HLOOKUP(DRM,'TATİLLER ve SEMİNER DÖNEMLERİ'!$W$2:$Y$8,7,0)),"")</f>
        <v>1</v>
      </c>
      <c r="AF141" s="213" t="str">
        <f>'TATİLLER ve SEMİNER DÖNEMLERİ'!F81</f>
        <v/>
      </c>
      <c r="AU141" s="101">
        <f>S141+(SUM($S$12:S140))</f>
        <v>352</v>
      </c>
      <c r="AV141" s="27">
        <f t="shared" ca="1" si="114"/>
        <v>45649</v>
      </c>
      <c r="AW141" s="137">
        <f t="shared" ref="AW141:AW204" si="194">IFERROR((IF(R141=0,0,(AU141-R141))),0)</f>
        <v>0</v>
      </c>
      <c r="BB141" s="152">
        <f t="shared" si="115"/>
        <v>0</v>
      </c>
      <c r="BC141" s="147">
        <f t="shared" ref="BC141:BC204" si="195">IFERROR((O141-P141),0)</f>
        <v>0</v>
      </c>
    </row>
    <row r="142" spans="4:55" x14ac:dyDescent="0.25">
      <c r="D142" s="17"/>
      <c r="E142" s="17"/>
      <c r="F142" s="17">
        <f t="shared" ref="F142:G142" si="196">F135</f>
        <v>0</v>
      </c>
      <c r="G142" s="17">
        <f t="shared" si="196"/>
        <v>4</v>
      </c>
      <c r="H142" s="135"/>
      <c r="I142" s="117">
        <f t="shared" ref="I142:I205" si="197">IF($I$7="","",(IF($I$7="",0,(I141+1))))</f>
        <v>45737</v>
      </c>
      <c r="J142" s="88"/>
      <c r="K142" s="89"/>
      <c r="L142" s="90"/>
      <c r="M142" s="86"/>
      <c r="N142" s="87">
        <f t="shared" si="124"/>
        <v>4</v>
      </c>
      <c r="O142" s="85">
        <f t="shared" si="183"/>
        <v>4</v>
      </c>
      <c r="P142" s="85" t="str">
        <f t="shared" si="190"/>
        <v/>
      </c>
      <c r="Q142" s="149">
        <f t="shared" si="191"/>
        <v>0</v>
      </c>
      <c r="R142" s="116">
        <f t="shared" si="184"/>
        <v>0</v>
      </c>
      <c r="S142" s="107">
        <f t="shared" si="156"/>
        <v>4</v>
      </c>
      <c r="T142" s="44">
        <f t="shared" si="185"/>
        <v>1</v>
      </c>
      <c r="U142" s="7">
        <f t="shared" si="118"/>
        <v>0</v>
      </c>
      <c r="V142" s="13">
        <f t="shared" si="186"/>
        <v>45737</v>
      </c>
      <c r="W142" s="14" t="str">
        <f t="shared" si="192"/>
        <v>Cum</v>
      </c>
      <c r="X142" s="4" t="str">
        <f t="shared" si="187"/>
        <v/>
      </c>
      <c r="Y142" s="46" t="str">
        <f t="shared" si="188"/>
        <v/>
      </c>
      <c r="Z142" s="142" t="str">
        <f t="shared" si="193"/>
        <v/>
      </c>
      <c r="AC142" s="56">
        <f>'TATİLLER ve SEMİNER DÖNEMLERİ'!E82</f>
        <v>45854</v>
      </c>
      <c r="AD142" s="57"/>
      <c r="AE142" s="57">
        <f>IF(AC142&lt;&gt;"",(HLOOKUP(DRM,'TATİLLER ve SEMİNER DÖNEMLERİ'!$W$2:$Y$8,7,0)),"")</f>
        <v>1</v>
      </c>
      <c r="AF142" s="213" t="str">
        <f>'TATİLLER ve SEMİNER DÖNEMLERİ'!F82</f>
        <v/>
      </c>
      <c r="AU142" s="101">
        <f>S142+(SUM($S$12:S141))</f>
        <v>356</v>
      </c>
      <c r="AV142" s="27">
        <f t="shared" ref="AV142:AV205" ca="1" si="198">AV141+1</f>
        <v>45650</v>
      </c>
      <c r="AW142" s="137">
        <f t="shared" si="194"/>
        <v>0</v>
      </c>
      <c r="BB142" s="152">
        <f t="shared" ref="BB142:BB205" si="199">IFERROR((IF((R142-R141)&lt;0,0,(R142-R141))),0)</f>
        <v>0</v>
      </c>
      <c r="BC142" s="147">
        <f t="shared" si="195"/>
        <v>0</v>
      </c>
    </row>
    <row r="143" spans="4:55" x14ac:dyDescent="0.25">
      <c r="D143" s="17"/>
      <c r="E143" s="17"/>
      <c r="F143" s="17">
        <f t="shared" ref="F143:G143" si="200">F136</f>
        <v>0</v>
      </c>
      <c r="G143" s="17">
        <f t="shared" si="200"/>
        <v>0</v>
      </c>
      <c r="H143" s="135"/>
      <c r="I143" s="117">
        <f t="shared" si="197"/>
        <v>45738</v>
      </c>
      <c r="J143" s="88"/>
      <c r="K143" s="89"/>
      <c r="L143" s="90"/>
      <c r="M143" s="86"/>
      <c r="N143" s="87">
        <f t="shared" si="124"/>
        <v>0</v>
      </c>
      <c r="O143" s="85">
        <f t="shared" si="183"/>
        <v>0</v>
      </c>
      <c r="P143" s="85" t="str">
        <f t="shared" si="190"/>
        <v/>
      </c>
      <c r="Q143" s="149">
        <f t="shared" si="191"/>
        <v>0</v>
      </c>
      <c r="R143" s="116">
        <f t="shared" si="184"/>
        <v>0</v>
      </c>
      <c r="S143" s="107">
        <f t="shared" si="156"/>
        <v>0</v>
      </c>
      <c r="T143" s="44">
        <f t="shared" si="185"/>
        <v>1</v>
      </c>
      <c r="U143" s="7">
        <f t="shared" si="118"/>
        <v>0</v>
      </c>
      <c r="V143" s="13">
        <f t="shared" si="186"/>
        <v>45738</v>
      </c>
      <c r="W143" s="14" t="str">
        <f t="shared" si="192"/>
        <v>Cmt</v>
      </c>
      <c r="X143" s="4" t="str">
        <f t="shared" si="187"/>
        <v/>
      </c>
      <c r="Y143" s="46" t="str">
        <f t="shared" si="188"/>
        <v/>
      </c>
      <c r="Z143" s="142" t="str">
        <f t="shared" si="193"/>
        <v/>
      </c>
      <c r="AC143" s="56">
        <f>'TATİLLER ve SEMİNER DÖNEMLERİ'!E83</f>
        <v>45855</v>
      </c>
      <c r="AD143" s="57"/>
      <c r="AE143" s="57">
        <f>IF(AC143&lt;&gt;"",(HLOOKUP(DRM,'TATİLLER ve SEMİNER DÖNEMLERİ'!$W$2:$Y$8,7,0)),"")</f>
        <v>1</v>
      </c>
      <c r="AF143" s="213" t="str">
        <f>'TATİLLER ve SEMİNER DÖNEMLERİ'!F83</f>
        <v/>
      </c>
      <c r="AU143" s="101">
        <f>S143+(SUM($S$12:S142))</f>
        <v>356</v>
      </c>
      <c r="AV143" s="27">
        <f t="shared" ca="1" si="198"/>
        <v>45651</v>
      </c>
      <c r="AW143" s="137">
        <f t="shared" si="194"/>
        <v>0</v>
      </c>
      <c r="BB143" s="152">
        <f t="shared" si="199"/>
        <v>0</v>
      </c>
      <c r="BC143" s="147">
        <f t="shared" si="195"/>
        <v>0</v>
      </c>
    </row>
    <row r="144" spans="4:55" x14ac:dyDescent="0.25">
      <c r="D144" s="17"/>
      <c r="E144" s="17"/>
      <c r="F144" s="17">
        <f t="shared" ref="F144:G144" si="201">F137</f>
        <v>0</v>
      </c>
      <c r="G144" s="17">
        <f t="shared" si="201"/>
        <v>0</v>
      </c>
      <c r="H144" s="135"/>
      <c r="I144" s="117">
        <f t="shared" si="197"/>
        <v>45739</v>
      </c>
      <c r="J144" s="88"/>
      <c r="K144" s="89"/>
      <c r="L144" s="90"/>
      <c r="M144" s="86"/>
      <c r="N144" s="87">
        <f t="shared" si="124"/>
        <v>0</v>
      </c>
      <c r="O144" s="85">
        <f t="shared" si="183"/>
        <v>0</v>
      </c>
      <c r="P144" s="85" t="str">
        <f t="shared" si="190"/>
        <v/>
      </c>
      <c r="Q144" s="149">
        <f t="shared" si="191"/>
        <v>0</v>
      </c>
      <c r="R144" s="116">
        <f t="shared" si="184"/>
        <v>0</v>
      </c>
      <c r="S144" s="107">
        <f t="shared" si="156"/>
        <v>0</v>
      </c>
      <c r="T144" s="44">
        <f t="shared" si="185"/>
        <v>1</v>
      </c>
      <c r="U144" s="7">
        <f t="shared" ref="U144:U207" si="202">IF(U143=0,0,IF(U143&gt;=$I$6,0,IF((U143+S144)&gt;=$I$6,$I$6,(U143+S144))))</f>
        <v>0</v>
      </c>
      <c r="V144" s="13">
        <f t="shared" si="186"/>
        <v>45739</v>
      </c>
      <c r="W144" s="14" t="str">
        <f t="shared" si="192"/>
        <v>Paz</v>
      </c>
      <c r="X144" s="4" t="str">
        <f t="shared" si="187"/>
        <v/>
      </c>
      <c r="Y144" s="46" t="str">
        <f t="shared" si="188"/>
        <v/>
      </c>
      <c r="Z144" s="142" t="str">
        <f t="shared" si="193"/>
        <v/>
      </c>
      <c r="AC144" s="56">
        <f>'TATİLLER ve SEMİNER DÖNEMLERİ'!E84</f>
        <v>45856</v>
      </c>
      <c r="AD144" s="57"/>
      <c r="AE144" s="57">
        <f>IF(AC144&lt;&gt;"",(HLOOKUP(DRM,'TATİLLER ve SEMİNER DÖNEMLERİ'!$W$2:$Y$8,7,0)),"")</f>
        <v>1</v>
      </c>
      <c r="AF144" s="213" t="str">
        <f>'TATİLLER ve SEMİNER DÖNEMLERİ'!F84</f>
        <v/>
      </c>
      <c r="AU144" s="101">
        <f>S144+(SUM($S$12:S143))</f>
        <v>356</v>
      </c>
      <c r="AV144" s="27">
        <f t="shared" ca="1" si="198"/>
        <v>45652</v>
      </c>
      <c r="AW144" s="137">
        <f t="shared" si="194"/>
        <v>0</v>
      </c>
      <c r="BB144" s="152">
        <f t="shared" si="199"/>
        <v>0</v>
      </c>
      <c r="BC144" s="147">
        <f t="shared" si="195"/>
        <v>0</v>
      </c>
    </row>
    <row r="145" spans="4:55" x14ac:dyDescent="0.25">
      <c r="D145" s="17"/>
      <c r="E145" s="17"/>
      <c r="F145" s="17">
        <f t="shared" ref="F145:G145" si="203">F138</f>
        <v>0</v>
      </c>
      <c r="G145" s="17">
        <f t="shared" si="203"/>
        <v>4</v>
      </c>
      <c r="H145" s="135"/>
      <c r="I145" s="117">
        <f t="shared" si="197"/>
        <v>45740</v>
      </c>
      <c r="J145" s="88"/>
      <c r="K145" s="89"/>
      <c r="L145" s="90"/>
      <c r="M145" s="86"/>
      <c r="N145" s="87">
        <f t="shared" si="124"/>
        <v>4</v>
      </c>
      <c r="O145" s="85">
        <f t="shared" si="183"/>
        <v>4</v>
      </c>
      <c r="P145" s="85" t="str">
        <f t="shared" si="190"/>
        <v/>
      </c>
      <c r="Q145" s="149">
        <f t="shared" si="191"/>
        <v>0</v>
      </c>
      <c r="R145" s="116">
        <f t="shared" si="184"/>
        <v>0</v>
      </c>
      <c r="S145" s="107">
        <f t="shared" si="156"/>
        <v>4</v>
      </c>
      <c r="T145" s="44">
        <f t="shared" si="185"/>
        <v>1</v>
      </c>
      <c r="U145" s="7">
        <f t="shared" si="202"/>
        <v>0</v>
      </c>
      <c r="V145" s="13">
        <f t="shared" si="186"/>
        <v>45740</v>
      </c>
      <c r="W145" s="14" t="str">
        <f t="shared" si="192"/>
        <v>Pzt</v>
      </c>
      <c r="X145" s="4" t="str">
        <f t="shared" si="187"/>
        <v/>
      </c>
      <c r="Y145" s="46" t="str">
        <f t="shared" si="188"/>
        <v/>
      </c>
      <c r="Z145" s="142" t="str">
        <f t="shared" si="193"/>
        <v/>
      </c>
      <c r="AC145" s="56">
        <f>'TATİLLER ve SEMİNER DÖNEMLERİ'!E85</f>
        <v>45857</v>
      </c>
      <c r="AD145" s="57"/>
      <c r="AE145" s="57">
        <f>IF(AC145&lt;&gt;"",(HLOOKUP(DRM,'TATİLLER ve SEMİNER DÖNEMLERİ'!$W$2:$Y$8,7,0)),"")</f>
        <v>1</v>
      </c>
      <c r="AF145" s="213" t="str">
        <f>'TATİLLER ve SEMİNER DÖNEMLERİ'!F85</f>
        <v/>
      </c>
      <c r="AU145" s="101">
        <f>S145+(SUM($S$12:S144))</f>
        <v>360</v>
      </c>
      <c r="AV145" s="27">
        <f t="shared" ca="1" si="198"/>
        <v>45653</v>
      </c>
      <c r="AW145" s="137">
        <f t="shared" si="194"/>
        <v>0</v>
      </c>
      <c r="BB145" s="152">
        <f t="shared" si="199"/>
        <v>0</v>
      </c>
      <c r="BC145" s="147">
        <f t="shared" si="195"/>
        <v>0</v>
      </c>
    </row>
    <row r="146" spans="4:55" x14ac:dyDescent="0.25">
      <c r="D146" s="17"/>
      <c r="E146" s="17"/>
      <c r="F146" s="17">
        <f t="shared" ref="F146:G146" si="204">F139</f>
        <v>0</v>
      </c>
      <c r="G146" s="17">
        <f t="shared" si="204"/>
        <v>4</v>
      </c>
      <c r="H146" s="135"/>
      <c r="I146" s="117">
        <f t="shared" si="197"/>
        <v>45741</v>
      </c>
      <c r="J146" s="88"/>
      <c r="K146" s="89"/>
      <c r="L146" s="90"/>
      <c r="M146" s="86"/>
      <c r="N146" s="87">
        <f t="shared" si="124"/>
        <v>4</v>
      </c>
      <c r="O146" s="85">
        <f t="shared" si="183"/>
        <v>4</v>
      </c>
      <c r="P146" s="85" t="str">
        <f t="shared" si="190"/>
        <v/>
      </c>
      <c r="Q146" s="149">
        <f t="shared" si="191"/>
        <v>0</v>
      </c>
      <c r="R146" s="116">
        <f t="shared" si="184"/>
        <v>0</v>
      </c>
      <c r="S146" s="107">
        <f t="shared" ref="S146:S209" si="205">N146*T146</f>
        <v>4</v>
      </c>
      <c r="T146" s="44">
        <f t="shared" si="185"/>
        <v>1</v>
      </c>
      <c r="U146" s="7">
        <f t="shared" si="202"/>
        <v>0</v>
      </c>
      <c r="V146" s="13">
        <f t="shared" si="186"/>
        <v>45741</v>
      </c>
      <c r="W146" s="14" t="str">
        <f t="shared" si="192"/>
        <v>Sal</v>
      </c>
      <c r="X146" s="4" t="str">
        <f t="shared" si="187"/>
        <v/>
      </c>
      <c r="Y146" s="46" t="str">
        <f t="shared" si="188"/>
        <v/>
      </c>
      <c r="Z146" s="142" t="str">
        <f t="shared" si="193"/>
        <v/>
      </c>
      <c r="AC146" s="56">
        <f>'TATİLLER ve SEMİNER DÖNEMLERİ'!E86</f>
        <v>45858</v>
      </c>
      <c r="AD146" s="57"/>
      <c r="AE146" s="57">
        <f>IF(AC146&lt;&gt;"",(HLOOKUP(DRM,'TATİLLER ve SEMİNER DÖNEMLERİ'!$W$2:$Y$8,7,0)),"")</f>
        <v>1</v>
      </c>
      <c r="AF146" s="213" t="str">
        <f>'TATİLLER ve SEMİNER DÖNEMLERİ'!F86</f>
        <v/>
      </c>
      <c r="AU146" s="101">
        <f>S146+(SUM($S$12:S145))</f>
        <v>364</v>
      </c>
      <c r="AV146" s="27">
        <f t="shared" ca="1" si="198"/>
        <v>45654</v>
      </c>
      <c r="AW146" s="137">
        <f t="shared" si="194"/>
        <v>0</v>
      </c>
      <c r="BB146" s="152">
        <f t="shared" si="199"/>
        <v>0</v>
      </c>
      <c r="BC146" s="147">
        <f t="shared" si="195"/>
        <v>0</v>
      </c>
    </row>
    <row r="147" spans="4:55" x14ac:dyDescent="0.25">
      <c r="D147" s="17"/>
      <c r="E147" s="17"/>
      <c r="F147" s="17">
        <f t="shared" ref="F147:G147" si="206">F140</f>
        <v>0</v>
      </c>
      <c r="G147" s="17">
        <f t="shared" si="206"/>
        <v>4</v>
      </c>
      <c r="H147" s="135"/>
      <c r="I147" s="117">
        <f t="shared" si="197"/>
        <v>45742</v>
      </c>
      <c r="J147" s="88"/>
      <c r="K147" s="89"/>
      <c r="L147" s="90"/>
      <c r="M147" s="86"/>
      <c r="N147" s="87">
        <f t="shared" si="124"/>
        <v>4</v>
      </c>
      <c r="O147" s="85">
        <f t="shared" si="183"/>
        <v>4</v>
      </c>
      <c r="P147" s="85" t="str">
        <f t="shared" si="190"/>
        <v/>
      </c>
      <c r="Q147" s="149">
        <f t="shared" si="191"/>
        <v>0</v>
      </c>
      <c r="R147" s="116">
        <f t="shared" si="184"/>
        <v>0</v>
      </c>
      <c r="S147" s="107">
        <f t="shared" si="205"/>
        <v>4</v>
      </c>
      <c r="T147" s="44">
        <f t="shared" si="185"/>
        <v>1</v>
      </c>
      <c r="U147" s="7">
        <f t="shared" si="202"/>
        <v>0</v>
      </c>
      <c r="V147" s="13">
        <f t="shared" si="186"/>
        <v>45742</v>
      </c>
      <c r="W147" s="14" t="str">
        <f t="shared" si="192"/>
        <v>Çar</v>
      </c>
      <c r="X147" s="4" t="str">
        <f t="shared" si="187"/>
        <v/>
      </c>
      <c r="Y147" s="46" t="str">
        <f t="shared" si="188"/>
        <v/>
      </c>
      <c r="Z147" s="142" t="str">
        <f t="shared" si="193"/>
        <v/>
      </c>
      <c r="AC147" s="56">
        <f>'TATİLLER ve SEMİNER DÖNEMLERİ'!E87</f>
        <v>45859</v>
      </c>
      <c r="AD147" s="57"/>
      <c r="AE147" s="57">
        <f>IF(AC147&lt;&gt;"",(HLOOKUP(DRM,'TATİLLER ve SEMİNER DÖNEMLERİ'!$W$2:$Y$8,7,0)),"")</f>
        <v>1</v>
      </c>
      <c r="AF147" s="213" t="str">
        <f>'TATİLLER ve SEMİNER DÖNEMLERİ'!F87</f>
        <v/>
      </c>
      <c r="AU147" s="101">
        <f>S147+(SUM($S$12:S146))</f>
        <v>368</v>
      </c>
      <c r="AV147" s="27">
        <f t="shared" ca="1" si="198"/>
        <v>45655</v>
      </c>
      <c r="AW147" s="137">
        <f t="shared" si="194"/>
        <v>0</v>
      </c>
      <c r="BB147" s="152">
        <f t="shared" si="199"/>
        <v>0</v>
      </c>
      <c r="BC147" s="147">
        <f t="shared" si="195"/>
        <v>0</v>
      </c>
    </row>
    <row r="148" spans="4:55" x14ac:dyDescent="0.25">
      <c r="D148" s="17"/>
      <c r="E148" s="17"/>
      <c r="F148" s="17">
        <f t="shared" ref="F148:G148" si="207">F141</f>
        <v>0</v>
      </c>
      <c r="G148" s="17">
        <f t="shared" si="207"/>
        <v>4</v>
      </c>
      <c r="H148" s="135"/>
      <c r="I148" s="117">
        <f t="shared" si="197"/>
        <v>45743</v>
      </c>
      <c r="J148" s="88"/>
      <c r="K148" s="89"/>
      <c r="L148" s="90"/>
      <c r="M148" s="86"/>
      <c r="N148" s="87">
        <f t="shared" ref="N148:N211" si="208">IF(X148="AREFE",F148,F148+G148)</f>
        <v>4</v>
      </c>
      <c r="O148" s="85">
        <f t="shared" si="183"/>
        <v>4</v>
      </c>
      <c r="P148" s="85" t="str">
        <f t="shared" si="190"/>
        <v/>
      </c>
      <c r="Q148" s="149">
        <f t="shared" si="191"/>
        <v>0</v>
      </c>
      <c r="R148" s="116">
        <f t="shared" si="184"/>
        <v>0</v>
      </c>
      <c r="S148" s="107">
        <f t="shared" si="205"/>
        <v>4</v>
      </c>
      <c r="T148" s="44">
        <f t="shared" si="185"/>
        <v>1</v>
      </c>
      <c r="U148" s="7">
        <f t="shared" si="202"/>
        <v>0</v>
      </c>
      <c r="V148" s="13">
        <f t="shared" si="186"/>
        <v>45743</v>
      </c>
      <c r="W148" s="14" t="str">
        <f t="shared" si="192"/>
        <v>Per</v>
      </c>
      <c r="X148" s="4" t="str">
        <f t="shared" si="187"/>
        <v/>
      </c>
      <c r="Y148" s="46" t="str">
        <f t="shared" si="188"/>
        <v/>
      </c>
      <c r="Z148" s="142" t="str">
        <f t="shared" si="193"/>
        <v/>
      </c>
      <c r="AC148" s="56">
        <f>'TATİLLER ve SEMİNER DÖNEMLERİ'!E88</f>
        <v>45860</v>
      </c>
      <c r="AD148" s="57"/>
      <c r="AE148" s="57">
        <f>IF(AC148&lt;&gt;"",(HLOOKUP(DRM,'TATİLLER ve SEMİNER DÖNEMLERİ'!$W$2:$Y$8,7,0)),"")</f>
        <v>1</v>
      </c>
      <c r="AF148" s="213" t="str">
        <f>'TATİLLER ve SEMİNER DÖNEMLERİ'!F88</f>
        <v/>
      </c>
      <c r="AU148" s="101">
        <f>S148+(SUM($S$12:S147))</f>
        <v>372</v>
      </c>
      <c r="AV148" s="27">
        <f t="shared" ca="1" si="198"/>
        <v>45656</v>
      </c>
      <c r="AW148" s="137">
        <f t="shared" si="194"/>
        <v>0</v>
      </c>
      <c r="BB148" s="152">
        <f t="shared" si="199"/>
        <v>0</v>
      </c>
      <c r="BC148" s="147">
        <f t="shared" si="195"/>
        <v>0</v>
      </c>
    </row>
    <row r="149" spans="4:55" x14ac:dyDescent="0.25">
      <c r="D149" s="17"/>
      <c r="E149" s="17"/>
      <c r="F149" s="17">
        <f t="shared" ref="F149:G149" si="209">F142</f>
        <v>0</v>
      </c>
      <c r="G149" s="17">
        <f t="shared" si="209"/>
        <v>4</v>
      </c>
      <c r="H149" s="135"/>
      <c r="I149" s="117">
        <f t="shared" si="197"/>
        <v>45744</v>
      </c>
      <c r="J149" s="88"/>
      <c r="K149" s="89"/>
      <c r="L149" s="90"/>
      <c r="M149" s="86"/>
      <c r="N149" s="87">
        <f t="shared" si="208"/>
        <v>4</v>
      </c>
      <c r="O149" s="85">
        <f t="shared" si="183"/>
        <v>4</v>
      </c>
      <c r="P149" s="85" t="str">
        <f t="shared" si="190"/>
        <v/>
      </c>
      <c r="Q149" s="149">
        <f t="shared" si="191"/>
        <v>0</v>
      </c>
      <c r="R149" s="116">
        <f t="shared" si="184"/>
        <v>0</v>
      </c>
      <c r="S149" s="107">
        <f t="shared" si="205"/>
        <v>4</v>
      </c>
      <c r="T149" s="44">
        <f t="shared" si="185"/>
        <v>1</v>
      </c>
      <c r="U149" s="7">
        <f t="shared" si="202"/>
        <v>0</v>
      </c>
      <c r="V149" s="13">
        <f t="shared" si="186"/>
        <v>45744</v>
      </c>
      <c r="W149" s="14" t="str">
        <f t="shared" si="192"/>
        <v>Cum</v>
      </c>
      <c r="X149" s="4" t="str">
        <f t="shared" si="187"/>
        <v/>
      </c>
      <c r="Y149" s="46" t="str">
        <f t="shared" si="188"/>
        <v/>
      </c>
      <c r="Z149" s="142" t="str">
        <f t="shared" si="193"/>
        <v/>
      </c>
      <c r="AC149" s="56">
        <f>'TATİLLER ve SEMİNER DÖNEMLERİ'!E89</f>
        <v>45861</v>
      </c>
      <c r="AD149" s="57"/>
      <c r="AE149" s="57">
        <f>IF(AC149&lt;&gt;"",(HLOOKUP(DRM,'TATİLLER ve SEMİNER DÖNEMLERİ'!$W$2:$Y$8,7,0)),"")</f>
        <v>1</v>
      </c>
      <c r="AF149" s="213" t="str">
        <f>'TATİLLER ve SEMİNER DÖNEMLERİ'!F89</f>
        <v/>
      </c>
      <c r="AU149" s="101">
        <f>S149+(SUM($S$12:S148))</f>
        <v>376</v>
      </c>
      <c r="AV149" s="27">
        <f t="shared" ca="1" si="198"/>
        <v>45657</v>
      </c>
      <c r="AW149" s="137">
        <f t="shared" si="194"/>
        <v>0</v>
      </c>
      <c r="BB149" s="152">
        <f t="shared" si="199"/>
        <v>0</v>
      </c>
      <c r="BC149" s="147">
        <f t="shared" si="195"/>
        <v>0</v>
      </c>
    </row>
    <row r="150" spans="4:55" x14ac:dyDescent="0.25">
      <c r="D150" s="17"/>
      <c r="E150" s="17"/>
      <c r="F150" s="17">
        <f t="shared" ref="F150:G150" si="210">F143</f>
        <v>0</v>
      </c>
      <c r="G150" s="17">
        <f t="shared" si="210"/>
        <v>0</v>
      </c>
      <c r="H150" s="135"/>
      <c r="I150" s="117">
        <f t="shared" si="197"/>
        <v>45745</v>
      </c>
      <c r="J150" s="88"/>
      <c r="K150" s="89"/>
      <c r="L150" s="90"/>
      <c r="M150" s="86"/>
      <c r="N150" s="87">
        <f t="shared" si="208"/>
        <v>0</v>
      </c>
      <c r="O150" s="85">
        <f t="shared" si="183"/>
        <v>0</v>
      </c>
      <c r="P150" s="85" t="str">
        <f t="shared" si="190"/>
        <v/>
      </c>
      <c r="Q150" s="149">
        <f t="shared" si="191"/>
        <v>0</v>
      </c>
      <c r="R150" s="116">
        <f t="shared" si="184"/>
        <v>0</v>
      </c>
      <c r="S150" s="107">
        <f t="shared" si="205"/>
        <v>0</v>
      </c>
      <c r="T150" s="44">
        <f t="shared" si="185"/>
        <v>1</v>
      </c>
      <c r="U150" s="7">
        <f t="shared" si="202"/>
        <v>0</v>
      </c>
      <c r="V150" s="13">
        <f t="shared" si="186"/>
        <v>45745</v>
      </c>
      <c r="W150" s="14" t="str">
        <f t="shared" si="192"/>
        <v>Cmt</v>
      </c>
      <c r="X150" s="4" t="str">
        <f t="shared" si="187"/>
        <v>AREFE</v>
      </c>
      <c r="Y150" s="46">
        <f t="shared" si="188"/>
        <v>45745</v>
      </c>
      <c r="Z150" s="142" t="str">
        <f t="shared" si="193"/>
        <v>RAMAZAN BAYRAMI AREFE</v>
      </c>
      <c r="AC150" s="56">
        <f>'TATİLLER ve SEMİNER DÖNEMLERİ'!E90</f>
        <v>45862</v>
      </c>
      <c r="AD150" s="57"/>
      <c r="AE150" s="57">
        <f>IF(AC150&lt;&gt;"",(HLOOKUP(DRM,'TATİLLER ve SEMİNER DÖNEMLERİ'!$W$2:$Y$8,7,0)),"")</f>
        <v>1</v>
      </c>
      <c r="AF150" s="213" t="str">
        <f>'TATİLLER ve SEMİNER DÖNEMLERİ'!F90</f>
        <v/>
      </c>
      <c r="AU150" s="101">
        <f>S150+(SUM($S$12:S149))</f>
        <v>376</v>
      </c>
      <c r="AV150" s="27">
        <f t="shared" ca="1" si="198"/>
        <v>45658</v>
      </c>
      <c r="AW150" s="137">
        <f t="shared" si="194"/>
        <v>0</v>
      </c>
      <c r="BB150" s="152">
        <f t="shared" si="199"/>
        <v>0</v>
      </c>
      <c r="BC150" s="147">
        <f t="shared" si="195"/>
        <v>0</v>
      </c>
    </row>
    <row r="151" spans="4:55" x14ac:dyDescent="0.25">
      <c r="D151" s="17"/>
      <c r="E151" s="17"/>
      <c r="F151" s="17">
        <f t="shared" ref="F151:G151" si="211">F144</f>
        <v>0</v>
      </c>
      <c r="G151" s="17">
        <f t="shared" si="211"/>
        <v>0</v>
      </c>
      <c r="H151" s="135"/>
      <c r="I151" s="117">
        <f t="shared" si="197"/>
        <v>45746</v>
      </c>
      <c r="J151" s="88"/>
      <c r="K151" s="89"/>
      <c r="L151" s="90"/>
      <c r="M151" s="86"/>
      <c r="N151" s="87">
        <f t="shared" si="208"/>
        <v>0</v>
      </c>
      <c r="O151" s="85">
        <f t="shared" si="183"/>
        <v>0</v>
      </c>
      <c r="P151" s="85" t="str">
        <f t="shared" si="190"/>
        <v/>
      </c>
      <c r="Q151" s="149">
        <f t="shared" si="191"/>
        <v>0</v>
      </c>
      <c r="R151" s="116">
        <f t="shared" si="184"/>
        <v>0</v>
      </c>
      <c r="S151" s="107">
        <f t="shared" si="205"/>
        <v>0</v>
      </c>
      <c r="T151" s="44">
        <f t="shared" si="185"/>
        <v>0</v>
      </c>
      <c r="U151" s="7">
        <f t="shared" si="202"/>
        <v>0</v>
      </c>
      <c r="V151" s="13">
        <f t="shared" si="186"/>
        <v>45746</v>
      </c>
      <c r="W151" s="14" t="str">
        <f t="shared" si="192"/>
        <v>Paz</v>
      </c>
      <c r="X151" s="4" t="str">
        <f t="shared" si="187"/>
        <v/>
      </c>
      <c r="Y151" s="46">
        <f t="shared" si="188"/>
        <v>45746</v>
      </c>
      <c r="Z151" s="142" t="str">
        <f t="shared" si="193"/>
        <v>RAMAZAN BAYRAMI-1</v>
      </c>
      <c r="AC151" s="56">
        <f>'TATİLLER ve SEMİNER DÖNEMLERİ'!E91</f>
        <v>45863</v>
      </c>
      <c r="AD151" s="57"/>
      <c r="AE151" s="57">
        <f>IF(AC151&lt;&gt;"",(HLOOKUP(DRM,'TATİLLER ve SEMİNER DÖNEMLERİ'!$W$2:$Y$8,7,0)),"")</f>
        <v>1</v>
      </c>
      <c r="AF151" s="213" t="str">
        <f>'TATİLLER ve SEMİNER DÖNEMLERİ'!F91</f>
        <v/>
      </c>
      <c r="AU151" s="101">
        <f>S151+(SUM($S$12:S150))</f>
        <v>376</v>
      </c>
      <c r="AV151" s="27">
        <f t="shared" ca="1" si="198"/>
        <v>45659</v>
      </c>
      <c r="AW151" s="137">
        <f t="shared" si="194"/>
        <v>0</v>
      </c>
      <c r="BB151" s="152">
        <f t="shared" si="199"/>
        <v>0</v>
      </c>
      <c r="BC151" s="147">
        <f t="shared" si="195"/>
        <v>0</v>
      </c>
    </row>
    <row r="152" spans="4:55" x14ac:dyDescent="0.25">
      <c r="D152" s="17"/>
      <c r="E152" s="17"/>
      <c r="F152" s="17">
        <f t="shared" ref="F152:G152" si="212">F145</f>
        <v>0</v>
      </c>
      <c r="G152" s="17">
        <f t="shared" si="212"/>
        <v>4</v>
      </c>
      <c r="H152" s="135"/>
      <c r="I152" s="117">
        <f t="shared" si="197"/>
        <v>45747</v>
      </c>
      <c r="J152" s="88"/>
      <c r="K152" s="89"/>
      <c r="L152" s="90"/>
      <c r="M152" s="86"/>
      <c r="N152" s="87">
        <f t="shared" si="208"/>
        <v>4</v>
      </c>
      <c r="O152" s="85">
        <f t="shared" si="183"/>
        <v>0</v>
      </c>
      <c r="P152" s="85" t="str">
        <f t="shared" si="190"/>
        <v/>
      </c>
      <c r="Q152" s="149">
        <f t="shared" si="191"/>
        <v>0</v>
      </c>
      <c r="R152" s="116">
        <f t="shared" si="184"/>
        <v>0</v>
      </c>
      <c r="S152" s="107">
        <f t="shared" si="205"/>
        <v>0</v>
      </c>
      <c r="T152" s="44">
        <f t="shared" si="185"/>
        <v>0</v>
      </c>
      <c r="U152" s="7">
        <f t="shared" si="202"/>
        <v>0</v>
      </c>
      <c r="V152" s="13">
        <f t="shared" si="186"/>
        <v>45747</v>
      </c>
      <c r="W152" s="14" t="str">
        <f t="shared" si="192"/>
        <v>Pzt</v>
      </c>
      <c r="X152" s="4" t="str">
        <f t="shared" si="187"/>
        <v/>
      </c>
      <c r="Y152" s="46">
        <f t="shared" si="188"/>
        <v>45747</v>
      </c>
      <c r="Z152" s="142" t="str">
        <f t="shared" si="193"/>
        <v>RAMAZAN BAYRAMI-2</v>
      </c>
      <c r="AC152" s="56">
        <f>'TATİLLER ve SEMİNER DÖNEMLERİ'!E92</f>
        <v>45864</v>
      </c>
      <c r="AD152" s="57"/>
      <c r="AE152" s="57">
        <f>IF(AC152&lt;&gt;"",(HLOOKUP(DRM,'TATİLLER ve SEMİNER DÖNEMLERİ'!$W$2:$Y$8,7,0)),"")</f>
        <v>1</v>
      </c>
      <c r="AF152" s="213" t="str">
        <f>'TATİLLER ve SEMİNER DÖNEMLERİ'!F92</f>
        <v/>
      </c>
      <c r="AU152" s="101">
        <f>S152+(SUM($S$12:S151))</f>
        <v>376</v>
      </c>
      <c r="AV152" s="27">
        <f t="shared" ca="1" si="198"/>
        <v>45660</v>
      </c>
      <c r="AW152" s="137">
        <f t="shared" si="194"/>
        <v>0</v>
      </c>
      <c r="BB152" s="152">
        <f t="shared" si="199"/>
        <v>0</v>
      </c>
      <c r="BC152" s="147">
        <f t="shared" si="195"/>
        <v>0</v>
      </c>
    </row>
    <row r="153" spans="4:55" x14ac:dyDescent="0.25">
      <c r="D153" s="17"/>
      <c r="E153" s="17"/>
      <c r="F153" s="17">
        <f t="shared" ref="F153:G153" si="213">F146</f>
        <v>0</v>
      </c>
      <c r="G153" s="17">
        <f t="shared" si="213"/>
        <v>4</v>
      </c>
      <c r="H153" s="135"/>
      <c r="I153" s="117">
        <f t="shared" si="197"/>
        <v>45748</v>
      </c>
      <c r="J153" s="88"/>
      <c r="K153" s="89"/>
      <c r="L153" s="90"/>
      <c r="M153" s="86"/>
      <c r="N153" s="87">
        <f t="shared" si="208"/>
        <v>4</v>
      </c>
      <c r="O153" s="85">
        <f t="shared" si="183"/>
        <v>0</v>
      </c>
      <c r="P153" s="85" t="str">
        <f t="shared" si="190"/>
        <v/>
      </c>
      <c r="Q153" s="149">
        <f t="shared" si="191"/>
        <v>0</v>
      </c>
      <c r="R153" s="116">
        <f t="shared" si="184"/>
        <v>0</v>
      </c>
      <c r="S153" s="107">
        <f t="shared" si="205"/>
        <v>0</v>
      </c>
      <c r="T153" s="44">
        <f t="shared" si="185"/>
        <v>0</v>
      </c>
      <c r="U153" s="7">
        <f t="shared" si="202"/>
        <v>0</v>
      </c>
      <c r="V153" s="13">
        <f t="shared" si="186"/>
        <v>45748</v>
      </c>
      <c r="W153" s="14" t="str">
        <f t="shared" si="192"/>
        <v>Sal</v>
      </c>
      <c r="X153" s="4" t="str">
        <f t="shared" si="187"/>
        <v/>
      </c>
      <c r="Y153" s="46">
        <f t="shared" si="188"/>
        <v>45748</v>
      </c>
      <c r="Z153" s="142" t="str">
        <f t="shared" si="193"/>
        <v>RAMAZAN BAYRAMI-3</v>
      </c>
      <c r="AC153" s="56">
        <f>'TATİLLER ve SEMİNER DÖNEMLERİ'!E93</f>
        <v>45865</v>
      </c>
      <c r="AD153" s="57"/>
      <c r="AE153" s="57">
        <f>IF(AC153&lt;&gt;"",(HLOOKUP(DRM,'TATİLLER ve SEMİNER DÖNEMLERİ'!$W$2:$Y$8,7,0)),"")</f>
        <v>1</v>
      </c>
      <c r="AF153" s="213" t="str">
        <f>'TATİLLER ve SEMİNER DÖNEMLERİ'!F93</f>
        <v/>
      </c>
      <c r="AU153" s="101">
        <f>S153+(SUM($S$12:S152))</f>
        <v>376</v>
      </c>
      <c r="AV153" s="27">
        <f t="shared" ca="1" si="198"/>
        <v>45661</v>
      </c>
      <c r="AW153" s="137">
        <f t="shared" si="194"/>
        <v>0</v>
      </c>
      <c r="BB153" s="152">
        <f t="shared" si="199"/>
        <v>0</v>
      </c>
      <c r="BC153" s="147">
        <f t="shared" si="195"/>
        <v>0</v>
      </c>
    </row>
    <row r="154" spans="4:55" x14ac:dyDescent="0.25">
      <c r="D154" s="17"/>
      <c r="E154" s="17"/>
      <c r="F154" s="17">
        <f t="shared" ref="F154:G154" si="214">F147</f>
        <v>0</v>
      </c>
      <c r="G154" s="17">
        <f t="shared" si="214"/>
        <v>4</v>
      </c>
      <c r="H154" s="135"/>
      <c r="I154" s="117">
        <f t="shared" si="197"/>
        <v>45749</v>
      </c>
      <c r="J154" s="88"/>
      <c r="K154" s="89"/>
      <c r="L154" s="90"/>
      <c r="M154" s="86"/>
      <c r="N154" s="87">
        <f t="shared" si="208"/>
        <v>4</v>
      </c>
      <c r="O154" s="85">
        <f t="shared" si="183"/>
        <v>0</v>
      </c>
      <c r="P154" s="85" t="str">
        <f t="shared" si="190"/>
        <v/>
      </c>
      <c r="Q154" s="149">
        <f t="shared" si="191"/>
        <v>0</v>
      </c>
      <c r="R154" s="116">
        <f t="shared" si="184"/>
        <v>0</v>
      </c>
      <c r="S154" s="107">
        <f t="shared" si="205"/>
        <v>0</v>
      </c>
      <c r="T154" s="44">
        <f t="shared" si="185"/>
        <v>0</v>
      </c>
      <c r="U154" s="7">
        <f t="shared" si="202"/>
        <v>0</v>
      </c>
      <c r="V154" s="13">
        <f t="shared" si="186"/>
        <v>45749</v>
      </c>
      <c r="W154" s="14" t="str">
        <f t="shared" si="192"/>
        <v>Çar</v>
      </c>
      <c r="X154" s="4" t="str">
        <f t="shared" si="187"/>
        <v/>
      </c>
      <c r="Y154" s="46">
        <f t="shared" si="188"/>
        <v>45749</v>
      </c>
      <c r="Z154" s="142" t="str">
        <f t="shared" si="193"/>
        <v>2.Ara Tatil Dönemi Kurs Yapılmaz</v>
      </c>
      <c r="AC154" s="56">
        <f>'TATİLLER ve SEMİNER DÖNEMLERİ'!E94</f>
        <v>45866</v>
      </c>
      <c r="AD154" s="57"/>
      <c r="AE154" s="57">
        <f>IF(AC154&lt;&gt;"",(HLOOKUP(DRM,'TATİLLER ve SEMİNER DÖNEMLERİ'!$W$2:$Y$8,7,0)),"")</f>
        <v>1</v>
      </c>
      <c r="AF154" s="213" t="str">
        <f>'TATİLLER ve SEMİNER DÖNEMLERİ'!F94</f>
        <v/>
      </c>
      <c r="AU154" s="101">
        <f>S154+(SUM($S$12:S153))</f>
        <v>376</v>
      </c>
      <c r="AV154" s="27">
        <f t="shared" ca="1" si="198"/>
        <v>45662</v>
      </c>
      <c r="AW154" s="137">
        <f t="shared" si="194"/>
        <v>0</v>
      </c>
      <c r="BB154" s="152">
        <f t="shared" si="199"/>
        <v>0</v>
      </c>
      <c r="BC154" s="147">
        <f t="shared" si="195"/>
        <v>0</v>
      </c>
    </row>
    <row r="155" spans="4:55" x14ac:dyDescent="0.25">
      <c r="D155" s="17"/>
      <c r="E155" s="17"/>
      <c r="F155" s="17">
        <f t="shared" ref="F155:G155" si="215">F148</f>
        <v>0</v>
      </c>
      <c r="G155" s="17">
        <f t="shared" si="215"/>
        <v>4</v>
      </c>
      <c r="H155" s="135"/>
      <c r="I155" s="117">
        <f t="shared" si="197"/>
        <v>45750</v>
      </c>
      <c r="J155" s="88"/>
      <c r="K155" s="89"/>
      <c r="L155" s="90"/>
      <c r="M155" s="86"/>
      <c r="N155" s="87">
        <f t="shared" si="208"/>
        <v>4</v>
      </c>
      <c r="O155" s="85">
        <f t="shared" si="183"/>
        <v>0</v>
      </c>
      <c r="P155" s="85" t="str">
        <f t="shared" si="190"/>
        <v/>
      </c>
      <c r="Q155" s="149">
        <f t="shared" si="191"/>
        <v>0</v>
      </c>
      <c r="R155" s="116">
        <f t="shared" si="184"/>
        <v>0</v>
      </c>
      <c r="S155" s="107">
        <f t="shared" si="205"/>
        <v>0</v>
      </c>
      <c r="T155" s="44">
        <f t="shared" si="185"/>
        <v>0</v>
      </c>
      <c r="U155" s="7">
        <f t="shared" si="202"/>
        <v>0</v>
      </c>
      <c r="V155" s="13">
        <f t="shared" si="186"/>
        <v>45750</v>
      </c>
      <c r="W155" s="14" t="str">
        <f t="shared" si="192"/>
        <v>Per</v>
      </c>
      <c r="X155" s="4" t="str">
        <f t="shared" si="187"/>
        <v/>
      </c>
      <c r="Y155" s="46">
        <f t="shared" si="188"/>
        <v>45750</v>
      </c>
      <c r="Z155" s="142" t="str">
        <f t="shared" si="193"/>
        <v>2.Ara Tatil Dönemi Kurs Yapılmaz</v>
      </c>
      <c r="AC155" s="56">
        <f>'TATİLLER ve SEMİNER DÖNEMLERİ'!E95</f>
        <v>45867</v>
      </c>
      <c r="AD155" s="57"/>
      <c r="AE155" s="57">
        <f>IF(AC155&lt;&gt;"",(HLOOKUP(DRM,'TATİLLER ve SEMİNER DÖNEMLERİ'!$W$2:$Y$8,7,0)),"")</f>
        <v>1</v>
      </c>
      <c r="AF155" s="213" t="str">
        <f>'TATİLLER ve SEMİNER DÖNEMLERİ'!F95</f>
        <v/>
      </c>
      <c r="AU155" s="101">
        <f>S155+(SUM($S$12:S154))</f>
        <v>376</v>
      </c>
      <c r="AV155" s="27">
        <f t="shared" ca="1" si="198"/>
        <v>45663</v>
      </c>
      <c r="AW155" s="137">
        <f t="shared" si="194"/>
        <v>0</v>
      </c>
      <c r="BB155" s="152">
        <f t="shared" si="199"/>
        <v>0</v>
      </c>
      <c r="BC155" s="147">
        <f t="shared" si="195"/>
        <v>0</v>
      </c>
    </row>
    <row r="156" spans="4:55" x14ac:dyDescent="0.25">
      <c r="D156" s="17"/>
      <c r="E156" s="17"/>
      <c r="F156" s="17">
        <f t="shared" ref="F156:G156" si="216">F149</f>
        <v>0</v>
      </c>
      <c r="G156" s="17">
        <f t="shared" si="216"/>
        <v>4</v>
      </c>
      <c r="H156" s="135"/>
      <c r="I156" s="117">
        <f t="shared" si="197"/>
        <v>45751</v>
      </c>
      <c r="J156" s="88"/>
      <c r="K156" s="89"/>
      <c r="L156" s="90"/>
      <c r="M156" s="86"/>
      <c r="N156" s="87">
        <f t="shared" si="208"/>
        <v>4</v>
      </c>
      <c r="O156" s="85">
        <f t="shared" si="183"/>
        <v>0</v>
      </c>
      <c r="P156" s="85" t="str">
        <f t="shared" si="190"/>
        <v/>
      </c>
      <c r="Q156" s="149">
        <f t="shared" si="191"/>
        <v>0</v>
      </c>
      <c r="R156" s="116">
        <f t="shared" si="184"/>
        <v>0</v>
      </c>
      <c r="S156" s="107">
        <f t="shared" si="205"/>
        <v>0</v>
      </c>
      <c r="T156" s="44">
        <f t="shared" si="185"/>
        <v>0</v>
      </c>
      <c r="U156" s="7">
        <f t="shared" si="202"/>
        <v>0</v>
      </c>
      <c r="V156" s="13">
        <f t="shared" si="186"/>
        <v>45751</v>
      </c>
      <c r="W156" s="14" t="str">
        <f t="shared" si="192"/>
        <v>Cum</v>
      </c>
      <c r="X156" s="4" t="str">
        <f t="shared" si="187"/>
        <v/>
      </c>
      <c r="Y156" s="46">
        <f t="shared" si="188"/>
        <v>45751</v>
      </c>
      <c r="Z156" s="142" t="str">
        <f t="shared" si="193"/>
        <v>2.Ara Tatil Dönemi Kurs Yapılmaz</v>
      </c>
      <c r="AC156" s="56">
        <f>'TATİLLER ve SEMİNER DÖNEMLERİ'!E96</f>
        <v>45868</v>
      </c>
      <c r="AD156" s="57"/>
      <c r="AE156" s="57">
        <f>IF(AC156&lt;&gt;"",(HLOOKUP(DRM,'TATİLLER ve SEMİNER DÖNEMLERİ'!$W$2:$Y$8,7,0)),"")</f>
        <v>1</v>
      </c>
      <c r="AF156" s="213" t="str">
        <f>'TATİLLER ve SEMİNER DÖNEMLERİ'!F96</f>
        <v/>
      </c>
      <c r="AU156" s="101">
        <f>S156+(SUM($S$12:S155))</f>
        <v>376</v>
      </c>
      <c r="AV156" s="27">
        <f t="shared" ca="1" si="198"/>
        <v>45664</v>
      </c>
      <c r="AW156" s="137">
        <f t="shared" si="194"/>
        <v>0</v>
      </c>
      <c r="BB156" s="152">
        <f t="shared" si="199"/>
        <v>0</v>
      </c>
      <c r="BC156" s="147">
        <f t="shared" si="195"/>
        <v>0</v>
      </c>
    </row>
    <row r="157" spans="4:55" x14ac:dyDescent="0.25">
      <c r="D157" s="17"/>
      <c r="E157" s="17"/>
      <c r="F157" s="17">
        <f t="shared" ref="F157:G157" si="217">F150</f>
        <v>0</v>
      </c>
      <c r="G157" s="17">
        <f t="shared" si="217"/>
        <v>0</v>
      </c>
      <c r="H157" s="135"/>
      <c r="I157" s="117">
        <f t="shared" si="197"/>
        <v>45752</v>
      </c>
      <c r="J157" s="88"/>
      <c r="K157" s="89"/>
      <c r="L157" s="90"/>
      <c r="M157" s="86"/>
      <c r="N157" s="87">
        <f t="shared" si="208"/>
        <v>0</v>
      </c>
      <c r="O157" s="85">
        <f t="shared" si="183"/>
        <v>0</v>
      </c>
      <c r="P157" s="85" t="str">
        <f t="shared" si="190"/>
        <v/>
      </c>
      <c r="Q157" s="149">
        <f t="shared" si="191"/>
        <v>0</v>
      </c>
      <c r="R157" s="116">
        <f t="shared" si="184"/>
        <v>0</v>
      </c>
      <c r="S157" s="107">
        <f t="shared" si="205"/>
        <v>0</v>
      </c>
      <c r="T157" s="44">
        <f t="shared" si="185"/>
        <v>1</v>
      </c>
      <c r="U157" s="7">
        <f t="shared" si="202"/>
        <v>0</v>
      </c>
      <c r="V157" s="13">
        <f t="shared" si="186"/>
        <v>45752</v>
      </c>
      <c r="W157" s="14" t="str">
        <f t="shared" si="192"/>
        <v>Cmt</v>
      </c>
      <c r="X157" s="4" t="str">
        <f t="shared" si="187"/>
        <v/>
      </c>
      <c r="Y157" s="46" t="str">
        <f t="shared" si="188"/>
        <v/>
      </c>
      <c r="Z157" s="142" t="str">
        <f t="shared" si="193"/>
        <v/>
      </c>
      <c r="AC157" s="56">
        <f>'TATİLLER ve SEMİNER DÖNEMLERİ'!E97</f>
        <v>45869</v>
      </c>
      <c r="AD157" s="57"/>
      <c r="AE157" s="57">
        <f>IF(AC157&lt;&gt;"",(HLOOKUP(DRM,'TATİLLER ve SEMİNER DÖNEMLERİ'!$W$2:$Y$8,7,0)),"")</f>
        <v>1</v>
      </c>
      <c r="AF157" s="213" t="str">
        <f>'TATİLLER ve SEMİNER DÖNEMLERİ'!F97</f>
        <v/>
      </c>
      <c r="AU157" s="101">
        <f>S157+(SUM($S$12:S156))</f>
        <v>376</v>
      </c>
      <c r="AV157" s="27">
        <f t="shared" ca="1" si="198"/>
        <v>45665</v>
      </c>
      <c r="AW157" s="137">
        <f t="shared" si="194"/>
        <v>0</v>
      </c>
      <c r="BB157" s="152">
        <f t="shared" si="199"/>
        <v>0</v>
      </c>
      <c r="BC157" s="147">
        <f t="shared" si="195"/>
        <v>0</v>
      </c>
    </row>
    <row r="158" spans="4:55" x14ac:dyDescent="0.25">
      <c r="D158" s="17"/>
      <c r="E158" s="17"/>
      <c r="F158" s="17">
        <f t="shared" ref="F158:G158" si="218">F151</f>
        <v>0</v>
      </c>
      <c r="G158" s="17">
        <f t="shared" si="218"/>
        <v>0</v>
      </c>
      <c r="H158" s="135"/>
      <c r="I158" s="117">
        <f t="shared" si="197"/>
        <v>45753</v>
      </c>
      <c r="J158" s="88"/>
      <c r="K158" s="89"/>
      <c r="L158" s="90"/>
      <c r="M158" s="86"/>
      <c r="N158" s="87">
        <f t="shared" si="208"/>
        <v>0</v>
      </c>
      <c r="O158" s="85">
        <f t="shared" si="183"/>
        <v>0</v>
      </c>
      <c r="P158" s="85" t="str">
        <f t="shared" si="190"/>
        <v/>
      </c>
      <c r="Q158" s="149">
        <f t="shared" si="191"/>
        <v>0</v>
      </c>
      <c r="R158" s="116">
        <f t="shared" si="184"/>
        <v>0</v>
      </c>
      <c r="S158" s="107">
        <f t="shared" si="205"/>
        <v>0</v>
      </c>
      <c r="T158" s="44">
        <f t="shared" si="185"/>
        <v>1</v>
      </c>
      <c r="U158" s="7">
        <f t="shared" si="202"/>
        <v>0</v>
      </c>
      <c r="V158" s="13">
        <f t="shared" si="186"/>
        <v>45753</v>
      </c>
      <c r="W158" s="14" t="str">
        <f t="shared" si="192"/>
        <v>Paz</v>
      </c>
      <c r="X158" s="4" t="str">
        <f t="shared" si="187"/>
        <v/>
      </c>
      <c r="Y158" s="46" t="str">
        <f t="shared" si="188"/>
        <v/>
      </c>
      <c r="Z158" s="142" t="str">
        <f t="shared" si="193"/>
        <v/>
      </c>
      <c r="AC158" s="56">
        <f>'TATİLLER ve SEMİNER DÖNEMLERİ'!E98</f>
        <v>45870</v>
      </c>
      <c r="AD158" s="57"/>
      <c r="AE158" s="57">
        <f>IF(AC158&lt;&gt;"",(HLOOKUP(DRM,'TATİLLER ve SEMİNER DÖNEMLERİ'!$W$2:$Y$8,7,0)),"")</f>
        <v>1</v>
      </c>
      <c r="AF158" s="213" t="str">
        <f>'TATİLLER ve SEMİNER DÖNEMLERİ'!F98</f>
        <v/>
      </c>
      <c r="AU158" s="101">
        <f>S158+(SUM($S$12:S157))</f>
        <v>376</v>
      </c>
      <c r="AV158" s="27">
        <f t="shared" ca="1" si="198"/>
        <v>45666</v>
      </c>
      <c r="AW158" s="137">
        <f t="shared" si="194"/>
        <v>0</v>
      </c>
      <c r="BB158" s="152">
        <f t="shared" si="199"/>
        <v>0</v>
      </c>
      <c r="BC158" s="147">
        <f t="shared" si="195"/>
        <v>0</v>
      </c>
    </row>
    <row r="159" spans="4:55" x14ac:dyDescent="0.25">
      <c r="D159" s="17"/>
      <c r="E159" s="17"/>
      <c r="F159" s="17">
        <f t="shared" ref="F159:G159" si="219">F152</f>
        <v>0</v>
      </c>
      <c r="G159" s="17">
        <f t="shared" si="219"/>
        <v>4</v>
      </c>
      <c r="H159" s="135"/>
      <c r="I159" s="117">
        <f t="shared" si="197"/>
        <v>45754</v>
      </c>
      <c r="J159" s="88"/>
      <c r="K159" s="89"/>
      <c r="L159" s="90"/>
      <c r="M159" s="86"/>
      <c r="N159" s="87">
        <f t="shared" si="208"/>
        <v>4</v>
      </c>
      <c r="O159" s="85">
        <f t="shared" si="183"/>
        <v>4</v>
      </c>
      <c r="P159" s="85" t="str">
        <f t="shared" si="190"/>
        <v/>
      </c>
      <c r="Q159" s="149">
        <f t="shared" si="191"/>
        <v>0</v>
      </c>
      <c r="R159" s="116">
        <f t="shared" si="184"/>
        <v>0</v>
      </c>
      <c r="S159" s="107">
        <f t="shared" si="205"/>
        <v>4</v>
      </c>
      <c r="T159" s="44">
        <f t="shared" si="185"/>
        <v>1</v>
      </c>
      <c r="U159" s="7">
        <f t="shared" si="202"/>
        <v>0</v>
      </c>
      <c r="V159" s="13">
        <f t="shared" si="186"/>
        <v>45754</v>
      </c>
      <c r="W159" s="14" t="str">
        <f t="shared" si="192"/>
        <v>Pzt</v>
      </c>
      <c r="X159" s="4" t="str">
        <f t="shared" si="187"/>
        <v/>
      </c>
      <c r="Y159" s="46" t="str">
        <f t="shared" si="188"/>
        <v/>
      </c>
      <c r="Z159" s="142" t="str">
        <f t="shared" si="193"/>
        <v/>
      </c>
      <c r="AC159" s="56">
        <f>'TATİLLER ve SEMİNER DÖNEMLERİ'!E99</f>
        <v>45871</v>
      </c>
      <c r="AD159" s="57"/>
      <c r="AE159" s="57">
        <f>IF(AC159&lt;&gt;"",(HLOOKUP(DRM,'TATİLLER ve SEMİNER DÖNEMLERİ'!$W$2:$Y$8,7,0)),"")</f>
        <v>1</v>
      </c>
      <c r="AF159" s="213" t="str">
        <f>'TATİLLER ve SEMİNER DÖNEMLERİ'!F99</f>
        <v/>
      </c>
      <c r="AU159" s="101">
        <f>S159+(SUM($S$12:S158))</f>
        <v>380</v>
      </c>
      <c r="AV159" s="27">
        <f t="shared" ca="1" si="198"/>
        <v>45667</v>
      </c>
      <c r="AW159" s="137">
        <f t="shared" si="194"/>
        <v>0</v>
      </c>
      <c r="BB159" s="152">
        <f t="shared" si="199"/>
        <v>0</v>
      </c>
      <c r="BC159" s="147">
        <f t="shared" si="195"/>
        <v>0</v>
      </c>
    </row>
    <row r="160" spans="4:55" x14ac:dyDescent="0.25">
      <c r="D160" s="17"/>
      <c r="E160" s="17"/>
      <c r="F160" s="17">
        <f t="shared" ref="F160:G160" si="220">F153</f>
        <v>0</v>
      </c>
      <c r="G160" s="17">
        <f t="shared" si="220"/>
        <v>4</v>
      </c>
      <c r="H160" s="135"/>
      <c r="I160" s="117">
        <f t="shared" si="197"/>
        <v>45755</v>
      </c>
      <c r="J160" s="88"/>
      <c r="K160" s="89"/>
      <c r="L160" s="90"/>
      <c r="M160" s="86"/>
      <c r="N160" s="87">
        <f t="shared" si="208"/>
        <v>4</v>
      </c>
      <c r="O160" s="85">
        <f t="shared" si="183"/>
        <v>4</v>
      </c>
      <c r="P160" s="85" t="str">
        <f t="shared" si="190"/>
        <v/>
      </c>
      <c r="Q160" s="149">
        <f t="shared" si="191"/>
        <v>0</v>
      </c>
      <c r="R160" s="116">
        <f t="shared" si="184"/>
        <v>0</v>
      </c>
      <c r="S160" s="107">
        <f t="shared" si="205"/>
        <v>4</v>
      </c>
      <c r="T160" s="44">
        <f t="shared" si="185"/>
        <v>1</v>
      </c>
      <c r="U160" s="7">
        <f t="shared" si="202"/>
        <v>0</v>
      </c>
      <c r="V160" s="13">
        <f t="shared" si="186"/>
        <v>45755</v>
      </c>
      <c r="W160" s="14" t="str">
        <f t="shared" si="192"/>
        <v>Sal</v>
      </c>
      <c r="X160" s="4" t="str">
        <f t="shared" si="187"/>
        <v/>
      </c>
      <c r="Y160" s="46" t="str">
        <f t="shared" si="188"/>
        <v/>
      </c>
      <c r="Z160" s="142" t="str">
        <f t="shared" si="193"/>
        <v/>
      </c>
      <c r="AC160" s="56">
        <f>'TATİLLER ve SEMİNER DÖNEMLERİ'!E100</f>
        <v>45872</v>
      </c>
      <c r="AD160" s="57"/>
      <c r="AE160" s="57">
        <f>IF(AC160&lt;&gt;"",(HLOOKUP(DRM,'TATİLLER ve SEMİNER DÖNEMLERİ'!$W$2:$Y$8,7,0)),"")</f>
        <v>1</v>
      </c>
      <c r="AF160" s="213" t="str">
        <f>'TATİLLER ve SEMİNER DÖNEMLERİ'!F100</f>
        <v/>
      </c>
      <c r="AU160" s="101">
        <f>S160+(SUM($S$12:S159))</f>
        <v>384</v>
      </c>
      <c r="AV160" s="27">
        <f t="shared" ca="1" si="198"/>
        <v>45668</v>
      </c>
      <c r="AW160" s="137">
        <f t="shared" si="194"/>
        <v>0</v>
      </c>
      <c r="BB160" s="152">
        <f t="shared" si="199"/>
        <v>0</v>
      </c>
      <c r="BC160" s="147">
        <f t="shared" si="195"/>
        <v>0</v>
      </c>
    </row>
    <row r="161" spans="4:55" x14ac:dyDescent="0.25">
      <c r="D161" s="17"/>
      <c r="E161" s="17"/>
      <c r="F161" s="17">
        <f t="shared" ref="F161:G161" si="221">F154</f>
        <v>0</v>
      </c>
      <c r="G161" s="17">
        <f t="shared" si="221"/>
        <v>4</v>
      </c>
      <c r="H161" s="135"/>
      <c r="I161" s="117">
        <f t="shared" si="197"/>
        <v>45756</v>
      </c>
      <c r="J161" s="88"/>
      <c r="K161" s="89"/>
      <c r="L161" s="90"/>
      <c r="M161" s="86"/>
      <c r="N161" s="87">
        <f t="shared" si="208"/>
        <v>4</v>
      </c>
      <c r="O161" s="85">
        <f t="shared" si="183"/>
        <v>4</v>
      </c>
      <c r="P161" s="85" t="str">
        <f t="shared" si="190"/>
        <v/>
      </c>
      <c r="Q161" s="149">
        <f t="shared" si="191"/>
        <v>0</v>
      </c>
      <c r="R161" s="116">
        <f t="shared" si="184"/>
        <v>0</v>
      </c>
      <c r="S161" s="107">
        <f t="shared" si="205"/>
        <v>4</v>
      </c>
      <c r="T161" s="44">
        <f t="shared" si="185"/>
        <v>1</v>
      </c>
      <c r="U161" s="7">
        <f t="shared" si="202"/>
        <v>0</v>
      </c>
      <c r="V161" s="13">
        <f t="shared" si="186"/>
        <v>45756</v>
      </c>
      <c r="W161" s="14" t="str">
        <f t="shared" si="192"/>
        <v>Çar</v>
      </c>
      <c r="X161" s="4" t="str">
        <f t="shared" si="187"/>
        <v/>
      </c>
      <c r="Y161" s="46" t="str">
        <f t="shared" si="188"/>
        <v/>
      </c>
      <c r="Z161" s="142" t="str">
        <f t="shared" si="193"/>
        <v/>
      </c>
      <c r="AC161" s="56">
        <f>'TATİLLER ve SEMİNER DÖNEMLERİ'!E101</f>
        <v>45873</v>
      </c>
      <c r="AD161" s="57"/>
      <c r="AE161" s="57">
        <f>IF(AC161&lt;&gt;"",(HLOOKUP(DRM,'TATİLLER ve SEMİNER DÖNEMLERİ'!$W$2:$Y$8,7,0)),"")</f>
        <v>1</v>
      </c>
      <c r="AF161" s="213" t="str">
        <f>'TATİLLER ve SEMİNER DÖNEMLERİ'!F101</f>
        <v/>
      </c>
      <c r="AU161" s="101">
        <f>S161+(SUM($S$12:S160))</f>
        <v>388</v>
      </c>
      <c r="AV161" s="27">
        <f t="shared" ca="1" si="198"/>
        <v>45669</v>
      </c>
      <c r="AW161" s="137">
        <f t="shared" si="194"/>
        <v>0</v>
      </c>
      <c r="BB161" s="152">
        <f t="shared" si="199"/>
        <v>0</v>
      </c>
      <c r="BC161" s="147">
        <f t="shared" si="195"/>
        <v>0</v>
      </c>
    </row>
    <row r="162" spans="4:55" x14ac:dyDescent="0.25">
      <c r="D162" s="17"/>
      <c r="E162" s="17"/>
      <c r="F162" s="17">
        <f t="shared" ref="F162:G162" si="222">F155</f>
        <v>0</v>
      </c>
      <c r="G162" s="17">
        <f t="shared" si="222"/>
        <v>4</v>
      </c>
      <c r="H162" s="135"/>
      <c r="I162" s="117">
        <f t="shared" si="197"/>
        <v>45757</v>
      </c>
      <c r="J162" s="88"/>
      <c r="K162" s="89"/>
      <c r="L162" s="90"/>
      <c r="M162" s="86"/>
      <c r="N162" s="87">
        <f t="shared" si="208"/>
        <v>4</v>
      </c>
      <c r="O162" s="85">
        <f t="shared" si="183"/>
        <v>4</v>
      </c>
      <c r="P162" s="85" t="str">
        <f t="shared" si="190"/>
        <v/>
      </c>
      <c r="Q162" s="149">
        <f t="shared" si="191"/>
        <v>0</v>
      </c>
      <c r="R162" s="116">
        <f t="shared" si="184"/>
        <v>0</v>
      </c>
      <c r="S162" s="107">
        <f t="shared" si="205"/>
        <v>4</v>
      </c>
      <c r="T162" s="44">
        <f t="shared" si="185"/>
        <v>1</v>
      </c>
      <c r="U162" s="7">
        <f t="shared" si="202"/>
        <v>0</v>
      </c>
      <c r="V162" s="13">
        <f t="shared" si="186"/>
        <v>45757</v>
      </c>
      <c r="W162" s="14" t="str">
        <f t="shared" si="192"/>
        <v>Per</v>
      </c>
      <c r="X162" s="4" t="str">
        <f t="shared" si="187"/>
        <v/>
      </c>
      <c r="Y162" s="46" t="str">
        <f t="shared" si="188"/>
        <v/>
      </c>
      <c r="Z162" s="142" t="str">
        <f t="shared" si="193"/>
        <v/>
      </c>
      <c r="AC162" s="56">
        <f>'TATİLLER ve SEMİNER DÖNEMLERİ'!E102</f>
        <v>45874</v>
      </c>
      <c r="AD162" s="57"/>
      <c r="AE162" s="57">
        <f>IF(AC162&lt;&gt;"",(HLOOKUP(DRM,'TATİLLER ve SEMİNER DÖNEMLERİ'!$W$2:$Y$8,7,0)),"")</f>
        <v>1</v>
      </c>
      <c r="AF162" s="213" t="str">
        <f>'TATİLLER ve SEMİNER DÖNEMLERİ'!F102</f>
        <v/>
      </c>
      <c r="AU162" s="101">
        <f>S162+(SUM($S$12:S161))</f>
        <v>392</v>
      </c>
      <c r="AV162" s="27">
        <f t="shared" ca="1" si="198"/>
        <v>45670</v>
      </c>
      <c r="AW162" s="137">
        <f t="shared" si="194"/>
        <v>0</v>
      </c>
      <c r="BB162" s="152">
        <f t="shared" si="199"/>
        <v>0</v>
      </c>
      <c r="BC162" s="147">
        <f t="shared" si="195"/>
        <v>0</v>
      </c>
    </row>
    <row r="163" spans="4:55" x14ac:dyDescent="0.25">
      <c r="D163" s="17"/>
      <c r="E163" s="17"/>
      <c r="F163" s="17">
        <f t="shared" ref="F163:G163" si="223">F156</f>
        <v>0</v>
      </c>
      <c r="G163" s="17">
        <f t="shared" si="223"/>
        <v>4</v>
      </c>
      <c r="H163" s="135"/>
      <c r="I163" s="117">
        <f t="shared" si="197"/>
        <v>45758</v>
      </c>
      <c r="J163" s="88"/>
      <c r="K163" s="89"/>
      <c r="L163" s="90"/>
      <c r="M163" s="86"/>
      <c r="N163" s="87">
        <f t="shared" si="208"/>
        <v>4</v>
      </c>
      <c r="O163" s="85">
        <f t="shared" si="183"/>
        <v>4</v>
      </c>
      <c r="P163" s="85" t="str">
        <f t="shared" si="190"/>
        <v/>
      </c>
      <c r="Q163" s="149">
        <f t="shared" si="191"/>
        <v>0</v>
      </c>
      <c r="R163" s="116">
        <f t="shared" si="184"/>
        <v>0</v>
      </c>
      <c r="S163" s="107">
        <f t="shared" si="205"/>
        <v>4</v>
      </c>
      <c r="T163" s="44">
        <f t="shared" si="185"/>
        <v>1</v>
      </c>
      <c r="U163" s="7">
        <f t="shared" si="202"/>
        <v>0</v>
      </c>
      <c r="V163" s="13">
        <f t="shared" si="186"/>
        <v>45758</v>
      </c>
      <c r="W163" s="14" t="str">
        <f t="shared" si="192"/>
        <v>Cum</v>
      </c>
      <c r="X163" s="4" t="str">
        <f t="shared" si="187"/>
        <v/>
      </c>
      <c r="Y163" s="46" t="str">
        <f t="shared" si="188"/>
        <v/>
      </c>
      <c r="Z163" s="142" t="str">
        <f t="shared" si="193"/>
        <v/>
      </c>
      <c r="AC163" s="56">
        <f>'TATİLLER ve SEMİNER DÖNEMLERİ'!E103</f>
        <v>45875</v>
      </c>
      <c r="AD163" s="57"/>
      <c r="AE163" s="57">
        <f>IF(AC163&lt;&gt;"",(HLOOKUP(DRM,'TATİLLER ve SEMİNER DÖNEMLERİ'!$W$2:$Y$8,7,0)),"")</f>
        <v>1</v>
      </c>
      <c r="AF163" s="213" t="str">
        <f>'TATİLLER ve SEMİNER DÖNEMLERİ'!F103</f>
        <v/>
      </c>
      <c r="AU163" s="101">
        <f>S163+(SUM($S$12:S162))</f>
        <v>396</v>
      </c>
      <c r="AV163" s="27">
        <f t="shared" ca="1" si="198"/>
        <v>45671</v>
      </c>
      <c r="AW163" s="137">
        <f t="shared" si="194"/>
        <v>0</v>
      </c>
      <c r="BB163" s="152">
        <f t="shared" si="199"/>
        <v>0</v>
      </c>
      <c r="BC163" s="147">
        <f t="shared" si="195"/>
        <v>0</v>
      </c>
    </row>
    <row r="164" spans="4:55" x14ac:dyDescent="0.25">
      <c r="D164" s="17"/>
      <c r="E164" s="17"/>
      <c r="F164" s="17">
        <f t="shared" ref="F164:G164" si="224">F157</f>
        <v>0</v>
      </c>
      <c r="G164" s="17">
        <f t="shared" si="224"/>
        <v>0</v>
      </c>
      <c r="H164" s="135"/>
      <c r="I164" s="117">
        <f t="shared" si="197"/>
        <v>45759</v>
      </c>
      <c r="J164" s="88"/>
      <c r="K164" s="89"/>
      <c r="L164" s="90"/>
      <c r="M164" s="86"/>
      <c r="N164" s="87">
        <f t="shared" si="208"/>
        <v>0</v>
      </c>
      <c r="O164" s="85">
        <f t="shared" si="183"/>
        <v>0</v>
      </c>
      <c r="P164" s="85" t="str">
        <f t="shared" si="190"/>
        <v/>
      </c>
      <c r="Q164" s="149">
        <f t="shared" si="191"/>
        <v>0</v>
      </c>
      <c r="R164" s="116">
        <f t="shared" si="184"/>
        <v>0</v>
      </c>
      <c r="S164" s="107">
        <f t="shared" si="205"/>
        <v>0</v>
      </c>
      <c r="T164" s="44">
        <f t="shared" si="185"/>
        <v>1</v>
      </c>
      <c r="U164" s="7">
        <f t="shared" si="202"/>
        <v>0</v>
      </c>
      <c r="V164" s="13">
        <f t="shared" si="186"/>
        <v>45759</v>
      </c>
      <c r="W164" s="14" t="str">
        <f t="shared" si="192"/>
        <v>Cmt</v>
      </c>
      <c r="X164" s="4" t="str">
        <f t="shared" si="187"/>
        <v/>
      </c>
      <c r="Y164" s="46" t="str">
        <f t="shared" si="188"/>
        <v/>
      </c>
      <c r="Z164" s="142" t="str">
        <f t="shared" si="193"/>
        <v/>
      </c>
      <c r="AC164" s="56">
        <f>'TATİLLER ve SEMİNER DÖNEMLERİ'!E104</f>
        <v>45876</v>
      </c>
      <c r="AD164" s="57"/>
      <c r="AE164" s="57">
        <f>IF(AC164&lt;&gt;"",(HLOOKUP(DRM,'TATİLLER ve SEMİNER DÖNEMLERİ'!$W$2:$Y$8,7,0)),"")</f>
        <v>1</v>
      </c>
      <c r="AF164" s="213" t="str">
        <f>'TATİLLER ve SEMİNER DÖNEMLERİ'!F104</f>
        <v/>
      </c>
      <c r="AU164" s="101">
        <f>S164+(SUM($S$12:S163))</f>
        <v>396</v>
      </c>
      <c r="AV164" s="27">
        <f t="shared" ca="1" si="198"/>
        <v>45672</v>
      </c>
      <c r="AW164" s="137">
        <f t="shared" si="194"/>
        <v>0</v>
      </c>
      <c r="BB164" s="152">
        <f t="shared" si="199"/>
        <v>0</v>
      </c>
      <c r="BC164" s="147">
        <f t="shared" si="195"/>
        <v>0</v>
      </c>
    </row>
    <row r="165" spans="4:55" x14ac:dyDescent="0.25">
      <c r="D165" s="17"/>
      <c r="E165" s="17"/>
      <c r="F165" s="17">
        <f t="shared" ref="F165:G165" si="225">F158</f>
        <v>0</v>
      </c>
      <c r="G165" s="17">
        <f t="shared" si="225"/>
        <v>0</v>
      </c>
      <c r="H165" s="135"/>
      <c r="I165" s="117">
        <f t="shared" si="197"/>
        <v>45760</v>
      </c>
      <c r="J165" s="88"/>
      <c r="K165" s="89"/>
      <c r="L165" s="90"/>
      <c r="M165" s="86"/>
      <c r="N165" s="87">
        <f t="shared" si="208"/>
        <v>0</v>
      </c>
      <c r="O165" s="85">
        <f t="shared" si="183"/>
        <v>0</v>
      </c>
      <c r="P165" s="85" t="str">
        <f t="shared" si="190"/>
        <v/>
      </c>
      <c r="Q165" s="149">
        <f t="shared" si="191"/>
        <v>0</v>
      </c>
      <c r="R165" s="116">
        <f t="shared" si="184"/>
        <v>0</v>
      </c>
      <c r="S165" s="107">
        <f t="shared" si="205"/>
        <v>0</v>
      </c>
      <c r="T165" s="44">
        <f t="shared" si="185"/>
        <v>1</v>
      </c>
      <c r="U165" s="7">
        <f t="shared" si="202"/>
        <v>0</v>
      </c>
      <c r="V165" s="13">
        <f t="shared" si="186"/>
        <v>45760</v>
      </c>
      <c r="W165" s="14" t="str">
        <f t="shared" si="192"/>
        <v>Paz</v>
      </c>
      <c r="X165" s="4" t="str">
        <f t="shared" si="187"/>
        <v/>
      </c>
      <c r="Y165" s="46" t="str">
        <f t="shared" si="188"/>
        <v/>
      </c>
      <c r="Z165" s="142" t="str">
        <f t="shared" si="193"/>
        <v/>
      </c>
      <c r="AC165" s="56">
        <f>'TATİLLER ve SEMİNER DÖNEMLERİ'!E105</f>
        <v>45877</v>
      </c>
      <c r="AD165" s="57"/>
      <c r="AE165" s="57">
        <f>IF(AC165&lt;&gt;"",(HLOOKUP(DRM,'TATİLLER ve SEMİNER DÖNEMLERİ'!$W$2:$Y$8,7,0)),"")</f>
        <v>1</v>
      </c>
      <c r="AF165" s="213" t="str">
        <f>'TATİLLER ve SEMİNER DÖNEMLERİ'!F105</f>
        <v/>
      </c>
      <c r="AU165" s="101">
        <f>S165+(SUM($S$12:S164))</f>
        <v>396</v>
      </c>
      <c r="AV165" s="27">
        <f t="shared" ca="1" si="198"/>
        <v>45673</v>
      </c>
      <c r="AW165" s="137">
        <f t="shared" si="194"/>
        <v>0</v>
      </c>
      <c r="BB165" s="152">
        <f t="shared" si="199"/>
        <v>0</v>
      </c>
      <c r="BC165" s="147">
        <f t="shared" si="195"/>
        <v>0</v>
      </c>
    </row>
    <row r="166" spans="4:55" x14ac:dyDescent="0.25">
      <c r="D166" s="17"/>
      <c r="E166" s="17"/>
      <c r="F166" s="17">
        <f t="shared" ref="F166:G166" si="226">F159</f>
        <v>0</v>
      </c>
      <c r="G166" s="17">
        <f t="shared" si="226"/>
        <v>4</v>
      </c>
      <c r="H166" s="135"/>
      <c r="I166" s="117">
        <f t="shared" si="197"/>
        <v>45761</v>
      </c>
      <c r="J166" s="88"/>
      <c r="K166" s="89"/>
      <c r="L166" s="90"/>
      <c r="M166" s="86"/>
      <c r="N166" s="87">
        <f t="shared" si="208"/>
        <v>4</v>
      </c>
      <c r="O166" s="85">
        <f t="shared" si="183"/>
        <v>4</v>
      </c>
      <c r="P166" s="85" t="str">
        <f t="shared" si="190"/>
        <v/>
      </c>
      <c r="Q166" s="149">
        <f t="shared" si="191"/>
        <v>0</v>
      </c>
      <c r="R166" s="116">
        <f t="shared" si="184"/>
        <v>0</v>
      </c>
      <c r="S166" s="107">
        <f t="shared" si="205"/>
        <v>4</v>
      </c>
      <c r="T166" s="44">
        <f t="shared" si="185"/>
        <v>1</v>
      </c>
      <c r="U166" s="7">
        <f t="shared" si="202"/>
        <v>0</v>
      </c>
      <c r="V166" s="13">
        <f t="shared" si="186"/>
        <v>45761</v>
      </c>
      <c r="W166" s="14" t="str">
        <f t="shared" si="192"/>
        <v>Pzt</v>
      </c>
      <c r="X166" s="4" t="str">
        <f t="shared" si="187"/>
        <v/>
      </c>
      <c r="Y166" s="46" t="str">
        <f t="shared" si="188"/>
        <v/>
      </c>
      <c r="Z166" s="142" t="str">
        <f t="shared" si="193"/>
        <v/>
      </c>
      <c r="AC166" s="56">
        <f>'TATİLLER ve SEMİNER DÖNEMLERİ'!E106</f>
        <v>45878</v>
      </c>
      <c r="AD166" s="57"/>
      <c r="AE166" s="57">
        <f>IF(AC166&lt;&gt;"",(HLOOKUP(DRM,'TATİLLER ve SEMİNER DÖNEMLERİ'!$W$2:$Y$8,7,0)),"")</f>
        <v>1</v>
      </c>
      <c r="AF166" s="213" t="str">
        <f>'TATİLLER ve SEMİNER DÖNEMLERİ'!F106</f>
        <v/>
      </c>
      <c r="AU166" s="101">
        <f>S166+(SUM($S$12:S165))</f>
        <v>400</v>
      </c>
      <c r="AV166" s="27">
        <f t="shared" ca="1" si="198"/>
        <v>45674</v>
      </c>
      <c r="AW166" s="137">
        <f t="shared" si="194"/>
        <v>0</v>
      </c>
      <c r="BB166" s="152">
        <f t="shared" si="199"/>
        <v>0</v>
      </c>
      <c r="BC166" s="147">
        <f t="shared" si="195"/>
        <v>0</v>
      </c>
    </row>
    <row r="167" spans="4:55" x14ac:dyDescent="0.25">
      <c r="D167" s="17"/>
      <c r="E167" s="17"/>
      <c r="F167" s="17">
        <f t="shared" ref="F167:G167" si="227">F160</f>
        <v>0</v>
      </c>
      <c r="G167" s="17">
        <f t="shared" si="227"/>
        <v>4</v>
      </c>
      <c r="H167" s="135"/>
      <c r="I167" s="117">
        <f t="shared" si="197"/>
        <v>45762</v>
      </c>
      <c r="J167" s="88"/>
      <c r="K167" s="89"/>
      <c r="L167" s="90"/>
      <c r="M167" s="86"/>
      <c r="N167" s="87">
        <f t="shared" si="208"/>
        <v>4</v>
      </c>
      <c r="O167" s="85">
        <f t="shared" si="183"/>
        <v>4</v>
      </c>
      <c r="P167" s="85" t="str">
        <f t="shared" si="190"/>
        <v/>
      </c>
      <c r="Q167" s="149">
        <f t="shared" si="191"/>
        <v>0</v>
      </c>
      <c r="R167" s="116">
        <f t="shared" si="184"/>
        <v>0</v>
      </c>
      <c r="S167" s="107">
        <f t="shared" si="205"/>
        <v>4</v>
      </c>
      <c r="T167" s="44">
        <f t="shared" si="185"/>
        <v>1</v>
      </c>
      <c r="U167" s="7">
        <f t="shared" si="202"/>
        <v>0</v>
      </c>
      <c r="V167" s="13">
        <f t="shared" si="186"/>
        <v>45762</v>
      </c>
      <c r="W167" s="14" t="str">
        <f t="shared" si="192"/>
        <v>Sal</v>
      </c>
      <c r="X167" s="4" t="str">
        <f t="shared" si="187"/>
        <v/>
      </c>
      <c r="Y167" s="46" t="str">
        <f t="shared" si="188"/>
        <v/>
      </c>
      <c r="Z167" s="142" t="str">
        <f t="shared" si="193"/>
        <v/>
      </c>
      <c r="AC167" s="56">
        <f>'TATİLLER ve SEMİNER DÖNEMLERİ'!E107</f>
        <v>45879</v>
      </c>
      <c r="AD167" s="57"/>
      <c r="AE167" s="57">
        <f>IF(AC167&lt;&gt;"",(HLOOKUP(DRM,'TATİLLER ve SEMİNER DÖNEMLERİ'!$W$2:$Y$8,7,0)),"")</f>
        <v>1</v>
      </c>
      <c r="AF167" s="213" t="str">
        <f>'TATİLLER ve SEMİNER DÖNEMLERİ'!F107</f>
        <v/>
      </c>
      <c r="AU167" s="101">
        <f>S167+(SUM($S$12:S166))</f>
        <v>404</v>
      </c>
      <c r="AV167" s="27">
        <f t="shared" ca="1" si="198"/>
        <v>45675</v>
      </c>
      <c r="AW167" s="137">
        <f t="shared" si="194"/>
        <v>0</v>
      </c>
      <c r="BB167" s="152">
        <f t="shared" si="199"/>
        <v>0</v>
      </c>
      <c r="BC167" s="147">
        <f t="shared" si="195"/>
        <v>0</v>
      </c>
    </row>
    <row r="168" spans="4:55" x14ac:dyDescent="0.25">
      <c r="D168" s="17"/>
      <c r="E168" s="17"/>
      <c r="F168" s="17">
        <f t="shared" ref="F168:G168" si="228">F161</f>
        <v>0</v>
      </c>
      <c r="G168" s="17">
        <f t="shared" si="228"/>
        <v>4</v>
      </c>
      <c r="H168" s="135"/>
      <c r="I168" s="117">
        <f t="shared" si="197"/>
        <v>45763</v>
      </c>
      <c r="J168" s="88"/>
      <c r="K168" s="89"/>
      <c r="L168" s="90"/>
      <c r="M168" s="86"/>
      <c r="N168" s="87">
        <f t="shared" si="208"/>
        <v>4</v>
      </c>
      <c r="O168" s="85">
        <f t="shared" si="183"/>
        <v>4</v>
      </c>
      <c r="P168" s="85" t="str">
        <f t="shared" si="190"/>
        <v/>
      </c>
      <c r="Q168" s="149">
        <f t="shared" si="191"/>
        <v>0</v>
      </c>
      <c r="R168" s="116">
        <f t="shared" si="184"/>
        <v>0</v>
      </c>
      <c r="S168" s="107">
        <f t="shared" si="205"/>
        <v>4</v>
      </c>
      <c r="T168" s="44">
        <f t="shared" si="185"/>
        <v>1</v>
      </c>
      <c r="U168" s="7">
        <f t="shared" si="202"/>
        <v>0</v>
      </c>
      <c r="V168" s="13">
        <f t="shared" si="186"/>
        <v>45763</v>
      </c>
      <c r="W168" s="14" t="str">
        <f t="shared" si="192"/>
        <v>Çar</v>
      </c>
      <c r="X168" s="4" t="str">
        <f t="shared" si="187"/>
        <v/>
      </c>
      <c r="Y168" s="46" t="str">
        <f t="shared" si="188"/>
        <v/>
      </c>
      <c r="Z168" s="142" t="str">
        <f t="shared" si="193"/>
        <v/>
      </c>
      <c r="AC168" s="56">
        <f>'TATİLLER ve SEMİNER DÖNEMLERİ'!E108</f>
        <v>45880</v>
      </c>
      <c r="AD168" s="57"/>
      <c r="AE168" s="57">
        <f>IF(AC168&lt;&gt;"",(HLOOKUP(DRM,'TATİLLER ve SEMİNER DÖNEMLERİ'!$W$2:$Y$8,7,0)),"")</f>
        <v>1</v>
      </c>
      <c r="AF168" s="213" t="str">
        <f>'TATİLLER ve SEMİNER DÖNEMLERİ'!F108</f>
        <v/>
      </c>
      <c r="AU168" s="101">
        <f>S168+(SUM($S$12:S167))</f>
        <v>408</v>
      </c>
      <c r="AV168" s="27">
        <f t="shared" ca="1" si="198"/>
        <v>45676</v>
      </c>
      <c r="AW168" s="137">
        <f t="shared" si="194"/>
        <v>0</v>
      </c>
      <c r="BB168" s="152">
        <f t="shared" si="199"/>
        <v>0</v>
      </c>
      <c r="BC168" s="147">
        <f t="shared" si="195"/>
        <v>0</v>
      </c>
    </row>
    <row r="169" spans="4:55" x14ac:dyDescent="0.25">
      <c r="D169" s="17"/>
      <c r="E169" s="17"/>
      <c r="F169" s="17">
        <f t="shared" ref="F169:G169" si="229">F162</f>
        <v>0</v>
      </c>
      <c r="G169" s="17">
        <f t="shared" si="229"/>
        <v>4</v>
      </c>
      <c r="H169" s="135"/>
      <c r="I169" s="117">
        <f t="shared" si="197"/>
        <v>45764</v>
      </c>
      <c r="J169" s="88"/>
      <c r="K169" s="89"/>
      <c r="L169" s="90"/>
      <c r="M169" s="86"/>
      <c r="N169" s="87">
        <f t="shared" si="208"/>
        <v>4</v>
      </c>
      <c r="O169" s="85">
        <f t="shared" si="183"/>
        <v>4</v>
      </c>
      <c r="P169" s="85" t="str">
        <f t="shared" si="190"/>
        <v/>
      </c>
      <c r="Q169" s="149">
        <f t="shared" si="191"/>
        <v>0</v>
      </c>
      <c r="R169" s="116">
        <f t="shared" si="184"/>
        <v>0</v>
      </c>
      <c r="S169" s="107">
        <f t="shared" si="205"/>
        <v>4</v>
      </c>
      <c r="T169" s="44">
        <f t="shared" si="185"/>
        <v>1</v>
      </c>
      <c r="U169" s="7">
        <f t="shared" si="202"/>
        <v>0</v>
      </c>
      <c r="V169" s="13">
        <f t="shared" si="186"/>
        <v>45764</v>
      </c>
      <c r="W169" s="14" t="str">
        <f t="shared" si="192"/>
        <v>Per</v>
      </c>
      <c r="X169" s="4" t="str">
        <f t="shared" si="187"/>
        <v/>
      </c>
      <c r="Y169" s="46" t="str">
        <f t="shared" si="188"/>
        <v/>
      </c>
      <c r="Z169" s="142" t="str">
        <f t="shared" si="193"/>
        <v/>
      </c>
      <c r="AC169" s="56">
        <f>'TATİLLER ve SEMİNER DÖNEMLERİ'!E109</f>
        <v>45881</v>
      </c>
      <c r="AD169" s="57"/>
      <c r="AE169" s="57">
        <f>IF(AC169&lt;&gt;"",(HLOOKUP(DRM,'TATİLLER ve SEMİNER DÖNEMLERİ'!$W$2:$Y$8,7,0)),"")</f>
        <v>1</v>
      </c>
      <c r="AF169" s="213" t="str">
        <f>'TATİLLER ve SEMİNER DÖNEMLERİ'!F109</f>
        <v/>
      </c>
      <c r="AU169" s="101">
        <f>S169+(SUM($S$12:S168))</f>
        <v>412</v>
      </c>
      <c r="AV169" s="27">
        <f t="shared" ca="1" si="198"/>
        <v>45677</v>
      </c>
      <c r="AW169" s="137">
        <f t="shared" si="194"/>
        <v>0</v>
      </c>
      <c r="BB169" s="152">
        <f t="shared" si="199"/>
        <v>0</v>
      </c>
      <c r="BC169" s="147">
        <f t="shared" si="195"/>
        <v>0</v>
      </c>
    </row>
    <row r="170" spans="4:55" x14ac:dyDescent="0.25">
      <c r="D170" s="17"/>
      <c r="E170" s="17"/>
      <c r="F170" s="17">
        <f t="shared" ref="F170:G170" si="230">F163</f>
        <v>0</v>
      </c>
      <c r="G170" s="17">
        <f t="shared" si="230"/>
        <v>4</v>
      </c>
      <c r="H170" s="135"/>
      <c r="I170" s="117">
        <f t="shared" si="197"/>
        <v>45765</v>
      </c>
      <c r="J170" s="88"/>
      <c r="K170" s="89"/>
      <c r="L170" s="90"/>
      <c r="M170" s="86"/>
      <c r="N170" s="87">
        <f t="shared" si="208"/>
        <v>4</v>
      </c>
      <c r="O170" s="85">
        <f t="shared" si="183"/>
        <v>4</v>
      </c>
      <c r="P170" s="85" t="str">
        <f t="shared" si="190"/>
        <v/>
      </c>
      <c r="Q170" s="149">
        <f t="shared" si="191"/>
        <v>0</v>
      </c>
      <c r="R170" s="116">
        <f t="shared" si="184"/>
        <v>0</v>
      </c>
      <c r="S170" s="107">
        <f t="shared" si="205"/>
        <v>4</v>
      </c>
      <c r="T170" s="44">
        <f t="shared" si="185"/>
        <v>1</v>
      </c>
      <c r="U170" s="7">
        <f t="shared" si="202"/>
        <v>0</v>
      </c>
      <c r="V170" s="13">
        <f t="shared" si="186"/>
        <v>45765</v>
      </c>
      <c r="W170" s="14" t="str">
        <f t="shared" si="192"/>
        <v>Cum</v>
      </c>
      <c r="X170" s="4" t="str">
        <f t="shared" si="187"/>
        <v/>
      </c>
      <c r="Y170" s="46" t="str">
        <f t="shared" si="188"/>
        <v/>
      </c>
      <c r="Z170" s="142" t="str">
        <f t="shared" si="193"/>
        <v/>
      </c>
      <c r="AC170" s="56">
        <f>'TATİLLER ve SEMİNER DÖNEMLERİ'!E110</f>
        <v>45882</v>
      </c>
      <c r="AD170" s="57"/>
      <c r="AE170" s="57">
        <f>IF(AC170&lt;&gt;"",(HLOOKUP(DRM,'TATİLLER ve SEMİNER DÖNEMLERİ'!$W$2:$Y$8,7,0)),"")</f>
        <v>1</v>
      </c>
      <c r="AF170" s="213" t="str">
        <f>'TATİLLER ve SEMİNER DÖNEMLERİ'!F110</f>
        <v/>
      </c>
      <c r="AV170" s="27">
        <f t="shared" ca="1" si="198"/>
        <v>45678</v>
      </c>
      <c r="AW170" s="137">
        <f t="shared" si="194"/>
        <v>0</v>
      </c>
      <c r="BB170" s="152">
        <f t="shared" si="199"/>
        <v>0</v>
      </c>
      <c r="BC170" s="147">
        <f t="shared" si="195"/>
        <v>0</v>
      </c>
    </row>
    <row r="171" spans="4:55" x14ac:dyDescent="0.25">
      <c r="D171" s="17"/>
      <c r="E171" s="17"/>
      <c r="F171" s="17">
        <f t="shared" ref="F171:G171" si="231">F164</f>
        <v>0</v>
      </c>
      <c r="G171" s="17">
        <f t="shared" si="231"/>
        <v>0</v>
      </c>
      <c r="H171" s="135"/>
      <c r="I171" s="117">
        <f t="shared" si="197"/>
        <v>45766</v>
      </c>
      <c r="J171" s="88"/>
      <c r="K171" s="89"/>
      <c r="L171" s="90"/>
      <c r="M171" s="86"/>
      <c r="N171" s="87">
        <f t="shared" si="208"/>
        <v>0</v>
      </c>
      <c r="O171" s="85">
        <f t="shared" si="183"/>
        <v>0</v>
      </c>
      <c r="P171" s="85" t="str">
        <f t="shared" si="190"/>
        <v/>
      </c>
      <c r="Q171" s="149">
        <f t="shared" si="191"/>
        <v>0</v>
      </c>
      <c r="R171" s="116">
        <f t="shared" si="184"/>
        <v>0</v>
      </c>
      <c r="S171" s="107">
        <f t="shared" si="205"/>
        <v>0</v>
      </c>
      <c r="T171" s="44">
        <f t="shared" si="185"/>
        <v>1</v>
      </c>
      <c r="U171" s="7">
        <f t="shared" si="202"/>
        <v>0</v>
      </c>
      <c r="V171" s="13">
        <f t="shared" si="186"/>
        <v>45766</v>
      </c>
      <c r="W171" s="14" t="str">
        <f t="shared" si="192"/>
        <v>Cmt</v>
      </c>
      <c r="X171" s="4" t="str">
        <f t="shared" si="187"/>
        <v/>
      </c>
      <c r="Y171" s="46" t="str">
        <f t="shared" si="188"/>
        <v/>
      </c>
      <c r="Z171" s="142" t="str">
        <f t="shared" si="193"/>
        <v/>
      </c>
      <c r="AC171" s="56">
        <f>'TATİLLER ve SEMİNER DÖNEMLERİ'!E111</f>
        <v>45883</v>
      </c>
      <c r="AD171" s="57"/>
      <c r="AE171" s="57">
        <f>IF(AC171&lt;&gt;"",(HLOOKUP(DRM,'TATİLLER ve SEMİNER DÖNEMLERİ'!$W$2:$Y$8,7,0)),"")</f>
        <v>1</v>
      </c>
      <c r="AF171" s="213" t="str">
        <f>'TATİLLER ve SEMİNER DÖNEMLERİ'!F111</f>
        <v/>
      </c>
      <c r="AV171" s="27">
        <f t="shared" ca="1" si="198"/>
        <v>45679</v>
      </c>
      <c r="AW171" s="137">
        <f t="shared" si="194"/>
        <v>0</v>
      </c>
      <c r="BB171" s="152">
        <f t="shared" si="199"/>
        <v>0</v>
      </c>
      <c r="BC171" s="147">
        <f t="shared" si="195"/>
        <v>0</v>
      </c>
    </row>
    <row r="172" spans="4:55" x14ac:dyDescent="0.25">
      <c r="D172" s="17"/>
      <c r="E172" s="17"/>
      <c r="F172" s="17">
        <f t="shared" ref="F172:G172" si="232">F165</f>
        <v>0</v>
      </c>
      <c r="G172" s="17">
        <f t="shared" si="232"/>
        <v>0</v>
      </c>
      <c r="H172" s="135"/>
      <c r="I172" s="117">
        <f t="shared" si="197"/>
        <v>45767</v>
      </c>
      <c r="J172" s="88"/>
      <c r="K172" s="89"/>
      <c r="L172" s="90"/>
      <c r="M172" s="86"/>
      <c r="N172" s="87">
        <f t="shared" si="208"/>
        <v>0</v>
      </c>
      <c r="O172" s="85">
        <f t="shared" si="183"/>
        <v>0</v>
      </c>
      <c r="P172" s="85" t="str">
        <f t="shared" si="190"/>
        <v/>
      </c>
      <c r="Q172" s="149">
        <f t="shared" si="191"/>
        <v>0</v>
      </c>
      <c r="R172" s="116">
        <f t="shared" si="184"/>
        <v>0</v>
      </c>
      <c r="S172" s="107">
        <f t="shared" si="205"/>
        <v>0</v>
      </c>
      <c r="T172" s="44">
        <f t="shared" si="185"/>
        <v>1</v>
      </c>
      <c r="U172" s="7">
        <f t="shared" si="202"/>
        <v>0</v>
      </c>
      <c r="V172" s="13">
        <f t="shared" si="186"/>
        <v>45767</v>
      </c>
      <c r="W172" s="14" t="str">
        <f t="shared" si="192"/>
        <v>Paz</v>
      </c>
      <c r="X172" s="4" t="str">
        <f t="shared" si="187"/>
        <v/>
      </c>
      <c r="Y172" s="46" t="str">
        <f t="shared" si="188"/>
        <v/>
      </c>
      <c r="Z172" s="142" t="str">
        <f t="shared" si="193"/>
        <v/>
      </c>
      <c r="AC172" s="56">
        <f>'TATİLLER ve SEMİNER DÖNEMLERİ'!E112</f>
        <v>45884</v>
      </c>
      <c r="AD172" s="57"/>
      <c r="AE172" s="57">
        <f>IF(AC172&lt;&gt;"",(HLOOKUP(DRM,'TATİLLER ve SEMİNER DÖNEMLERİ'!$W$2:$Y$8,7,0)),"")</f>
        <v>1</v>
      </c>
      <c r="AF172" s="213" t="str">
        <f>'TATİLLER ve SEMİNER DÖNEMLERİ'!F112</f>
        <v/>
      </c>
      <c r="AV172" s="27">
        <f t="shared" ca="1" si="198"/>
        <v>45680</v>
      </c>
      <c r="AW172" s="137">
        <f t="shared" si="194"/>
        <v>0</v>
      </c>
      <c r="BB172" s="152">
        <f t="shared" si="199"/>
        <v>0</v>
      </c>
      <c r="BC172" s="147">
        <f t="shared" si="195"/>
        <v>0</v>
      </c>
    </row>
    <row r="173" spans="4:55" x14ac:dyDescent="0.25">
      <c r="D173" s="17"/>
      <c r="E173" s="17"/>
      <c r="F173" s="17">
        <f t="shared" ref="F173:G173" si="233">F166</f>
        <v>0</v>
      </c>
      <c r="G173" s="17">
        <f t="shared" si="233"/>
        <v>4</v>
      </c>
      <c r="H173" s="135"/>
      <c r="I173" s="117">
        <f t="shared" si="197"/>
        <v>45768</v>
      </c>
      <c r="J173" s="88"/>
      <c r="K173" s="89"/>
      <c r="L173" s="90"/>
      <c r="M173" s="86"/>
      <c r="N173" s="87">
        <f t="shared" si="208"/>
        <v>4</v>
      </c>
      <c r="O173" s="85">
        <f t="shared" si="183"/>
        <v>4</v>
      </c>
      <c r="P173" s="85" t="str">
        <f t="shared" si="190"/>
        <v/>
      </c>
      <c r="Q173" s="149">
        <f t="shared" si="191"/>
        <v>0</v>
      </c>
      <c r="R173" s="116">
        <f t="shared" si="184"/>
        <v>0</v>
      </c>
      <c r="S173" s="107">
        <f t="shared" si="205"/>
        <v>4</v>
      </c>
      <c r="T173" s="44">
        <f t="shared" si="185"/>
        <v>1</v>
      </c>
      <c r="U173" s="7">
        <f t="shared" si="202"/>
        <v>0</v>
      </c>
      <c r="V173" s="13">
        <f t="shared" si="186"/>
        <v>45768</v>
      </c>
      <c r="W173" s="14" t="str">
        <f t="shared" si="192"/>
        <v>Pzt</v>
      </c>
      <c r="X173" s="4" t="str">
        <f t="shared" si="187"/>
        <v/>
      </c>
      <c r="Y173" s="46" t="str">
        <f t="shared" si="188"/>
        <v/>
      </c>
      <c r="Z173" s="142" t="str">
        <f t="shared" si="193"/>
        <v/>
      </c>
      <c r="AC173" s="56">
        <f>'TATİLLER ve SEMİNER DÖNEMLERİ'!E113</f>
        <v>45885</v>
      </c>
      <c r="AD173" s="57"/>
      <c r="AE173" s="57">
        <f>IF(AC173&lt;&gt;"",(HLOOKUP(DRM,'TATİLLER ve SEMİNER DÖNEMLERİ'!$W$2:$Y$8,7,0)),"")</f>
        <v>1</v>
      </c>
      <c r="AF173" s="213" t="str">
        <f>'TATİLLER ve SEMİNER DÖNEMLERİ'!F113</f>
        <v/>
      </c>
      <c r="AV173" s="27">
        <f t="shared" ca="1" si="198"/>
        <v>45681</v>
      </c>
      <c r="AW173" s="137">
        <f t="shared" si="194"/>
        <v>0</v>
      </c>
      <c r="BB173" s="152">
        <f t="shared" si="199"/>
        <v>0</v>
      </c>
      <c r="BC173" s="147">
        <f t="shared" si="195"/>
        <v>0</v>
      </c>
    </row>
    <row r="174" spans="4:55" x14ac:dyDescent="0.25">
      <c r="D174" s="17"/>
      <c r="E174" s="17"/>
      <c r="F174" s="17">
        <f t="shared" ref="F174:G174" si="234">F167</f>
        <v>0</v>
      </c>
      <c r="G174" s="17">
        <f t="shared" si="234"/>
        <v>4</v>
      </c>
      <c r="H174" s="135"/>
      <c r="I174" s="117">
        <f t="shared" si="197"/>
        <v>45769</v>
      </c>
      <c r="J174" s="88"/>
      <c r="K174" s="89"/>
      <c r="L174" s="90"/>
      <c r="M174" s="86"/>
      <c r="N174" s="87">
        <f t="shared" si="208"/>
        <v>4</v>
      </c>
      <c r="O174" s="85">
        <f t="shared" si="183"/>
        <v>4</v>
      </c>
      <c r="P174" s="85" t="str">
        <f t="shared" si="190"/>
        <v/>
      </c>
      <c r="Q174" s="149">
        <f t="shared" si="191"/>
        <v>0</v>
      </c>
      <c r="R174" s="116">
        <f t="shared" si="184"/>
        <v>0</v>
      </c>
      <c r="S174" s="107">
        <f t="shared" si="205"/>
        <v>4</v>
      </c>
      <c r="T174" s="44">
        <f t="shared" si="185"/>
        <v>1</v>
      </c>
      <c r="U174" s="7">
        <f t="shared" si="202"/>
        <v>0</v>
      </c>
      <c r="V174" s="13">
        <f t="shared" si="186"/>
        <v>45769</v>
      </c>
      <c r="W174" s="14" t="str">
        <f t="shared" si="192"/>
        <v>Sal</v>
      </c>
      <c r="X174" s="4" t="str">
        <f t="shared" si="187"/>
        <v/>
      </c>
      <c r="Y174" s="46" t="str">
        <f t="shared" si="188"/>
        <v/>
      </c>
      <c r="Z174" s="142" t="str">
        <f t="shared" si="193"/>
        <v/>
      </c>
      <c r="AC174" s="56">
        <f>'TATİLLER ve SEMİNER DÖNEMLERİ'!E114</f>
        <v>45886</v>
      </c>
      <c r="AD174" s="57"/>
      <c r="AE174" s="57">
        <f>IF(AC174&lt;&gt;"",(HLOOKUP(DRM,'TATİLLER ve SEMİNER DÖNEMLERİ'!$W$2:$Y$8,7,0)),"")</f>
        <v>1</v>
      </c>
      <c r="AF174" s="213" t="str">
        <f>'TATİLLER ve SEMİNER DÖNEMLERİ'!F114</f>
        <v/>
      </c>
      <c r="AV174" s="27">
        <f t="shared" ca="1" si="198"/>
        <v>45682</v>
      </c>
      <c r="AW174" s="137">
        <f t="shared" si="194"/>
        <v>0</v>
      </c>
      <c r="BB174" s="152">
        <f t="shared" si="199"/>
        <v>0</v>
      </c>
      <c r="BC174" s="147">
        <f t="shared" si="195"/>
        <v>0</v>
      </c>
    </row>
    <row r="175" spans="4:55" x14ac:dyDescent="0.25">
      <c r="D175" s="17"/>
      <c r="E175" s="17"/>
      <c r="F175" s="17">
        <f t="shared" ref="F175:G175" si="235">F168</f>
        <v>0</v>
      </c>
      <c r="G175" s="17">
        <f t="shared" si="235"/>
        <v>4</v>
      </c>
      <c r="H175" s="135"/>
      <c r="I175" s="117">
        <f t="shared" si="197"/>
        <v>45770</v>
      </c>
      <c r="J175" s="88"/>
      <c r="K175" s="89"/>
      <c r="L175" s="90"/>
      <c r="M175" s="86"/>
      <c r="N175" s="87">
        <f t="shared" si="208"/>
        <v>4</v>
      </c>
      <c r="O175" s="85">
        <f t="shared" si="183"/>
        <v>0</v>
      </c>
      <c r="P175" s="85" t="str">
        <f t="shared" si="190"/>
        <v/>
      </c>
      <c r="Q175" s="149">
        <f t="shared" si="191"/>
        <v>0</v>
      </c>
      <c r="R175" s="116">
        <f t="shared" si="184"/>
        <v>0</v>
      </c>
      <c r="S175" s="107">
        <f t="shared" si="205"/>
        <v>0</v>
      </c>
      <c r="T175" s="44">
        <f t="shared" si="185"/>
        <v>0</v>
      </c>
      <c r="U175" s="7">
        <f t="shared" si="202"/>
        <v>0</v>
      </c>
      <c r="V175" s="13">
        <f t="shared" si="186"/>
        <v>45770</v>
      </c>
      <c r="W175" s="14" t="str">
        <f t="shared" si="192"/>
        <v>Çar</v>
      </c>
      <c r="X175" s="4" t="str">
        <f t="shared" si="187"/>
        <v/>
      </c>
      <c r="Y175" s="46">
        <f t="shared" si="188"/>
        <v>45770</v>
      </c>
      <c r="Z175" s="142" t="str">
        <f t="shared" si="193"/>
        <v>ULUSAL EGEMENLİK VE ÇOCUK BAYRAMI</v>
      </c>
      <c r="AC175" s="56">
        <f>'TATİLLER ve SEMİNER DÖNEMLERİ'!E115</f>
        <v>45887</v>
      </c>
      <c r="AD175" s="57"/>
      <c r="AE175" s="57">
        <f>IF(AC175&lt;&gt;"",(HLOOKUP(DRM,'TATİLLER ve SEMİNER DÖNEMLERİ'!$W$2:$Y$8,7,0)),"")</f>
        <v>1</v>
      </c>
      <c r="AF175" s="213" t="str">
        <f>'TATİLLER ve SEMİNER DÖNEMLERİ'!F115</f>
        <v/>
      </c>
      <c r="AV175" s="27">
        <f t="shared" ca="1" si="198"/>
        <v>45683</v>
      </c>
      <c r="AW175" s="137">
        <f t="shared" si="194"/>
        <v>0</v>
      </c>
      <c r="BB175" s="152">
        <f t="shared" si="199"/>
        <v>0</v>
      </c>
      <c r="BC175" s="147">
        <f t="shared" si="195"/>
        <v>0</v>
      </c>
    </row>
    <row r="176" spans="4:55" x14ac:dyDescent="0.25">
      <c r="D176" s="17"/>
      <c r="E176" s="17"/>
      <c r="F176" s="17">
        <f t="shared" ref="F176:G176" si="236">F169</f>
        <v>0</v>
      </c>
      <c r="G176" s="17">
        <f t="shared" si="236"/>
        <v>4</v>
      </c>
      <c r="H176" s="135"/>
      <c r="I176" s="117">
        <f t="shared" si="197"/>
        <v>45771</v>
      </c>
      <c r="J176" s="88"/>
      <c r="K176" s="89"/>
      <c r="L176" s="90"/>
      <c r="M176" s="86"/>
      <c r="N176" s="87">
        <f t="shared" si="208"/>
        <v>4</v>
      </c>
      <c r="O176" s="85">
        <f t="shared" si="183"/>
        <v>4</v>
      </c>
      <c r="P176" s="85" t="str">
        <f t="shared" si="190"/>
        <v/>
      </c>
      <c r="Q176" s="149">
        <f t="shared" si="191"/>
        <v>0</v>
      </c>
      <c r="R176" s="116">
        <f t="shared" si="184"/>
        <v>0</v>
      </c>
      <c r="S176" s="107">
        <f t="shared" si="205"/>
        <v>4</v>
      </c>
      <c r="T176" s="44">
        <f t="shared" si="185"/>
        <v>1</v>
      </c>
      <c r="U176" s="7">
        <f t="shared" si="202"/>
        <v>0</v>
      </c>
      <c r="V176" s="13">
        <f t="shared" si="186"/>
        <v>45771</v>
      </c>
      <c r="W176" s="14" t="str">
        <f t="shared" si="192"/>
        <v>Per</v>
      </c>
      <c r="X176" s="4" t="str">
        <f t="shared" si="187"/>
        <v/>
      </c>
      <c r="Y176" s="46" t="str">
        <f t="shared" si="188"/>
        <v/>
      </c>
      <c r="Z176" s="142" t="str">
        <f t="shared" si="193"/>
        <v/>
      </c>
      <c r="AC176" s="56">
        <f>'TATİLLER ve SEMİNER DÖNEMLERİ'!E116</f>
        <v>45888</v>
      </c>
      <c r="AD176" s="57"/>
      <c r="AE176" s="57">
        <f>IF(AC176&lt;&gt;"",(HLOOKUP(DRM,'TATİLLER ve SEMİNER DÖNEMLERİ'!$W$2:$Y$8,7,0)),"")</f>
        <v>1</v>
      </c>
      <c r="AF176" s="213" t="str">
        <f>'TATİLLER ve SEMİNER DÖNEMLERİ'!F116</f>
        <v/>
      </c>
      <c r="AV176" s="27">
        <f t="shared" ca="1" si="198"/>
        <v>45684</v>
      </c>
      <c r="AW176" s="137">
        <f t="shared" si="194"/>
        <v>0</v>
      </c>
      <c r="BB176" s="152">
        <f t="shared" si="199"/>
        <v>0</v>
      </c>
      <c r="BC176" s="147">
        <f t="shared" si="195"/>
        <v>0</v>
      </c>
    </row>
    <row r="177" spans="4:55" x14ac:dyDescent="0.25">
      <c r="D177" s="17"/>
      <c r="E177" s="17"/>
      <c r="F177" s="17">
        <f t="shared" ref="F177:G177" si="237">F170</f>
        <v>0</v>
      </c>
      <c r="G177" s="17">
        <f t="shared" si="237"/>
        <v>4</v>
      </c>
      <c r="H177" s="135"/>
      <c r="I177" s="117">
        <f t="shared" si="197"/>
        <v>45772</v>
      </c>
      <c r="J177" s="88"/>
      <c r="K177" s="89"/>
      <c r="L177" s="90"/>
      <c r="M177" s="86"/>
      <c r="N177" s="87">
        <f t="shared" si="208"/>
        <v>4</v>
      </c>
      <c r="O177" s="85">
        <f t="shared" si="183"/>
        <v>4</v>
      </c>
      <c r="P177" s="85" t="str">
        <f t="shared" si="190"/>
        <v/>
      </c>
      <c r="Q177" s="149">
        <f t="shared" si="191"/>
        <v>0</v>
      </c>
      <c r="R177" s="116">
        <f t="shared" si="184"/>
        <v>0</v>
      </c>
      <c r="S177" s="107">
        <f t="shared" si="205"/>
        <v>4</v>
      </c>
      <c r="T177" s="44">
        <f t="shared" si="185"/>
        <v>1</v>
      </c>
      <c r="U177" s="7">
        <f t="shared" si="202"/>
        <v>0</v>
      </c>
      <c r="V177" s="13">
        <f t="shared" si="186"/>
        <v>45772</v>
      </c>
      <c r="W177" s="14" t="str">
        <f t="shared" si="192"/>
        <v>Cum</v>
      </c>
      <c r="X177" s="4" t="str">
        <f t="shared" si="187"/>
        <v/>
      </c>
      <c r="Y177" s="46" t="str">
        <f t="shared" si="188"/>
        <v/>
      </c>
      <c r="Z177" s="142" t="str">
        <f t="shared" si="193"/>
        <v/>
      </c>
      <c r="AC177" s="56">
        <f>'TATİLLER ve SEMİNER DÖNEMLERİ'!E117</f>
        <v>45889</v>
      </c>
      <c r="AD177" s="57"/>
      <c r="AE177" s="57">
        <f>IF(AC177&lt;&gt;"",(HLOOKUP(DRM,'TATİLLER ve SEMİNER DÖNEMLERİ'!$W$2:$Y$8,7,0)),"")</f>
        <v>1</v>
      </c>
      <c r="AF177" s="213" t="str">
        <f>'TATİLLER ve SEMİNER DÖNEMLERİ'!F117</f>
        <v/>
      </c>
      <c r="AV177" s="27">
        <f t="shared" ca="1" si="198"/>
        <v>45685</v>
      </c>
      <c r="AW177" s="137">
        <f t="shared" si="194"/>
        <v>0</v>
      </c>
      <c r="BB177" s="152">
        <f t="shared" si="199"/>
        <v>0</v>
      </c>
      <c r="BC177" s="147">
        <f t="shared" si="195"/>
        <v>0</v>
      </c>
    </row>
    <row r="178" spans="4:55" x14ac:dyDescent="0.25">
      <c r="D178" s="17"/>
      <c r="E178" s="17"/>
      <c r="F178" s="17">
        <f t="shared" ref="F178:G178" si="238">F171</f>
        <v>0</v>
      </c>
      <c r="G178" s="17">
        <f t="shared" si="238"/>
        <v>0</v>
      </c>
      <c r="H178" s="135"/>
      <c r="I178" s="117">
        <f t="shared" si="197"/>
        <v>45773</v>
      </c>
      <c r="J178" s="88"/>
      <c r="K178" s="89"/>
      <c r="L178" s="90"/>
      <c r="M178" s="86"/>
      <c r="N178" s="87">
        <f t="shared" si="208"/>
        <v>0</v>
      </c>
      <c r="O178" s="85">
        <f t="shared" si="183"/>
        <v>0</v>
      </c>
      <c r="P178" s="85" t="str">
        <f t="shared" si="190"/>
        <v/>
      </c>
      <c r="Q178" s="149">
        <f t="shared" si="191"/>
        <v>0</v>
      </c>
      <c r="R178" s="116">
        <f t="shared" si="184"/>
        <v>0</v>
      </c>
      <c r="S178" s="107">
        <f t="shared" si="205"/>
        <v>0</v>
      </c>
      <c r="T178" s="44">
        <f t="shared" si="185"/>
        <v>1</v>
      </c>
      <c r="U178" s="7">
        <f t="shared" si="202"/>
        <v>0</v>
      </c>
      <c r="V178" s="13">
        <f t="shared" si="186"/>
        <v>45773</v>
      </c>
      <c r="W178" s="14" t="str">
        <f t="shared" si="192"/>
        <v>Cmt</v>
      </c>
      <c r="X178" s="4" t="str">
        <f t="shared" si="187"/>
        <v/>
      </c>
      <c r="Y178" s="46" t="str">
        <f t="shared" si="188"/>
        <v/>
      </c>
      <c r="Z178" s="142" t="str">
        <f t="shared" si="193"/>
        <v/>
      </c>
      <c r="AC178" s="56">
        <f>'TATİLLER ve SEMİNER DÖNEMLERİ'!E118</f>
        <v>45890</v>
      </c>
      <c r="AD178" s="57"/>
      <c r="AE178" s="57">
        <f>IF(AC178&lt;&gt;"",(HLOOKUP(DRM,'TATİLLER ve SEMİNER DÖNEMLERİ'!$W$2:$Y$8,7,0)),"")</f>
        <v>1</v>
      </c>
      <c r="AF178" s="213" t="str">
        <f>'TATİLLER ve SEMİNER DÖNEMLERİ'!F118</f>
        <v/>
      </c>
      <c r="AV178" s="27">
        <f t="shared" ca="1" si="198"/>
        <v>45686</v>
      </c>
      <c r="AW178" s="137">
        <f t="shared" si="194"/>
        <v>0</v>
      </c>
      <c r="BB178" s="152">
        <f t="shared" si="199"/>
        <v>0</v>
      </c>
      <c r="BC178" s="147">
        <f t="shared" si="195"/>
        <v>0</v>
      </c>
    </row>
    <row r="179" spans="4:55" x14ac:dyDescent="0.25">
      <c r="D179" s="17"/>
      <c r="E179" s="17"/>
      <c r="F179" s="17">
        <f t="shared" ref="F179:G179" si="239">F172</f>
        <v>0</v>
      </c>
      <c r="G179" s="17">
        <f t="shared" si="239"/>
        <v>0</v>
      </c>
      <c r="H179" s="135"/>
      <c r="I179" s="117">
        <f t="shared" si="197"/>
        <v>45774</v>
      </c>
      <c r="J179" s="88"/>
      <c r="K179" s="89"/>
      <c r="L179" s="90"/>
      <c r="M179" s="86"/>
      <c r="N179" s="87">
        <f t="shared" si="208"/>
        <v>0</v>
      </c>
      <c r="O179" s="85">
        <f t="shared" si="183"/>
        <v>0</v>
      </c>
      <c r="P179" s="85" t="str">
        <f t="shared" si="190"/>
        <v/>
      </c>
      <c r="Q179" s="149">
        <f t="shared" si="191"/>
        <v>0</v>
      </c>
      <c r="R179" s="116">
        <f t="shared" si="184"/>
        <v>0</v>
      </c>
      <c r="S179" s="107">
        <f t="shared" si="205"/>
        <v>0</v>
      </c>
      <c r="T179" s="44">
        <f t="shared" si="185"/>
        <v>1</v>
      </c>
      <c r="U179" s="7">
        <f t="shared" si="202"/>
        <v>0</v>
      </c>
      <c r="V179" s="13">
        <f t="shared" si="186"/>
        <v>45774</v>
      </c>
      <c r="W179" s="14" t="str">
        <f t="shared" si="192"/>
        <v>Paz</v>
      </c>
      <c r="X179" s="4" t="str">
        <f t="shared" si="187"/>
        <v/>
      </c>
      <c r="Y179" s="46" t="str">
        <f t="shared" si="188"/>
        <v/>
      </c>
      <c r="Z179" s="142" t="str">
        <f t="shared" si="193"/>
        <v/>
      </c>
      <c r="AC179" s="56">
        <f>'TATİLLER ve SEMİNER DÖNEMLERİ'!E119</f>
        <v>45891</v>
      </c>
      <c r="AD179" s="57"/>
      <c r="AE179" s="57">
        <f>IF(AC179&lt;&gt;"",(HLOOKUP(DRM,'TATİLLER ve SEMİNER DÖNEMLERİ'!$W$2:$Y$8,7,0)),"")</f>
        <v>1</v>
      </c>
      <c r="AF179" s="213" t="str">
        <f>'TATİLLER ve SEMİNER DÖNEMLERİ'!F119</f>
        <v/>
      </c>
      <c r="AV179" s="27">
        <f t="shared" ca="1" si="198"/>
        <v>45687</v>
      </c>
      <c r="AW179" s="137">
        <f t="shared" si="194"/>
        <v>0</v>
      </c>
      <c r="BB179" s="152">
        <f t="shared" si="199"/>
        <v>0</v>
      </c>
      <c r="BC179" s="147">
        <f t="shared" si="195"/>
        <v>0</v>
      </c>
    </row>
    <row r="180" spans="4:55" x14ac:dyDescent="0.25">
      <c r="D180" s="17"/>
      <c r="E180" s="17"/>
      <c r="F180" s="17">
        <f t="shared" ref="F180:G180" si="240">F173</f>
        <v>0</v>
      </c>
      <c r="G180" s="17">
        <f t="shared" si="240"/>
        <v>4</v>
      </c>
      <c r="H180" s="135"/>
      <c r="I180" s="117">
        <f t="shared" si="197"/>
        <v>45775</v>
      </c>
      <c r="J180" s="88"/>
      <c r="K180" s="89"/>
      <c r="L180" s="90"/>
      <c r="M180" s="86"/>
      <c r="N180" s="87">
        <f t="shared" si="208"/>
        <v>4</v>
      </c>
      <c r="O180" s="85">
        <f t="shared" si="183"/>
        <v>4</v>
      </c>
      <c r="P180" s="85" t="str">
        <f t="shared" si="190"/>
        <v/>
      </c>
      <c r="Q180" s="149">
        <f t="shared" si="191"/>
        <v>0</v>
      </c>
      <c r="R180" s="116">
        <f t="shared" si="184"/>
        <v>0</v>
      </c>
      <c r="S180" s="107">
        <f t="shared" si="205"/>
        <v>4</v>
      </c>
      <c r="T180" s="44">
        <f t="shared" si="185"/>
        <v>1</v>
      </c>
      <c r="U180" s="7">
        <f t="shared" si="202"/>
        <v>0</v>
      </c>
      <c r="V180" s="13">
        <f t="shared" si="186"/>
        <v>45775</v>
      </c>
      <c r="W180" s="14" t="str">
        <f t="shared" si="192"/>
        <v>Pzt</v>
      </c>
      <c r="X180" s="4" t="str">
        <f t="shared" si="187"/>
        <v/>
      </c>
      <c r="Y180" s="46" t="str">
        <f t="shared" si="188"/>
        <v/>
      </c>
      <c r="Z180" s="142" t="str">
        <f t="shared" si="193"/>
        <v/>
      </c>
      <c r="AC180" s="56">
        <f>'TATİLLER ve SEMİNER DÖNEMLERİ'!E120</f>
        <v>45892</v>
      </c>
      <c r="AD180" s="57"/>
      <c r="AE180" s="57">
        <f>IF(AC180&lt;&gt;"",(HLOOKUP(DRM,'TATİLLER ve SEMİNER DÖNEMLERİ'!$W$2:$Y$8,7,0)),"")</f>
        <v>1</v>
      </c>
      <c r="AF180" s="213" t="str">
        <f>'TATİLLER ve SEMİNER DÖNEMLERİ'!F120</f>
        <v/>
      </c>
      <c r="AV180" s="27">
        <f t="shared" ca="1" si="198"/>
        <v>45688</v>
      </c>
      <c r="AW180" s="137">
        <f t="shared" si="194"/>
        <v>0</v>
      </c>
      <c r="BB180" s="152">
        <f t="shared" si="199"/>
        <v>0</v>
      </c>
      <c r="BC180" s="147">
        <f t="shared" si="195"/>
        <v>0</v>
      </c>
    </row>
    <row r="181" spans="4:55" x14ac:dyDescent="0.25">
      <c r="D181" s="17"/>
      <c r="E181" s="17"/>
      <c r="F181" s="17">
        <f t="shared" ref="F181:G181" si="241">F174</f>
        <v>0</v>
      </c>
      <c r="G181" s="17">
        <f t="shared" si="241"/>
        <v>4</v>
      </c>
      <c r="H181" s="135"/>
      <c r="I181" s="117">
        <f t="shared" si="197"/>
        <v>45776</v>
      </c>
      <c r="J181" s="88"/>
      <c r="K181" s="89"/>
      <c r="L181" s="90"/>
      <c r="M181" s="86"/>
      <c r="N181" s="87">
        <f t="shared" si="208"/>
        <v>4</v>
      </c>
      <c r="O181" s="85">
        <f t="shared" si="183"/>
        <v>4</v>
      </c>
      <c r="P181" s="85" t="str">
        <f t="shared" si="190"/>
        <v/>
      </c>
      <c r="Q181" s="149">
        <f t="shared" si="191"/>
        <v>0</v>
      </c>
      <c r="R181" s="116">
        <f t="shared" si="184"/>
        <v>0</v>
      </c>
      <c r="S181" s="107">
        <f t="shared" si="205"/>
        <v>4</v>
      </c>
      <c r="T181" s="44">
        <f t="shared" si="185"/>
        <v>1</v>
      </c>
      <c r="U181" s="7">
        <f t="shared" si="202"/>
        <v>0</v>
      </c>
      <c r="V181" s="13">
        <f t="shared" si="186"/>
        <v>45776</v>
      </c>
      <c r="W181" s="14" t="str">
        <f t="shared" si="192"/>
        <v>Sal</v>
      </c>
      <c r="X181" s="4" t="str">
        <f t="shared" si="187"/>
        <v/>
      </c>
      <c r="Y181" s="46" t="str">
        <f t="shared" si="188"/>
        <v/>
      </c>
      <c r="Z181" s="142" t="str">
        <f t="shared" si="193"/>
        <v/>
      </c>
      <c r="AC181" s="56">
        <f>'TATİLLER ve SEMİNER DÖNEMLERİ'!E121</f>
        <v>45893</v>
      </c>
      <c r="AD181" s="57"/>
      <c r="AE181" s="57">
        <f>IF(AC181&lt;&gt;"",(HLOOKUP(DRM,'TATİLLER ve SEMİNER DÖNEMLERİ'!$W$2:$Y$8,7,0)),"")</f>
        <v>1</v>
      </c>
      <c r="AF181" s="213" t="str">
        <f>'TATİLLER ve SEMİNER DÖNEMLERİ'!F121</f>
        <v/>
      </c>
      <c r="AV181" s="27">
        <f t="shared" ca="1" si="198"/>
        <v>45689</v>
      </c>
      <c r="AW181" s="137">
        <f t="shared" si="194"/>
        <v>0</v>
      </c>
      <c r="BB181" s="152">
        <f t="shared" si="199"/>
        <v>0</v>
      </c>
      <c r="BC181" s="147">
        <f t="shared" si="195"/>
        <v>0</v>
      </c>
    </row>
    <row r="182" spans="4:55" x14ac:dyDescent="0.25">
      <c r="D182" s="17"/>
      <c r="E182" s="17"/>
      <c r="F182" s="17">
        <f t="shared" ref="F182:G182" si="242">F175</f>
        <v>0</v>
      </c>
      <c r="G182" s="17">
        <f t="shared" si="242"/>
        <v>4</v>
      </c>
      <c r="H182" s="135"/>
      <c r="I182" s="117">
        <f t="shared" si="197"/>
        <v>45777</v>
      </c>
      <c r="J182" s="88"/>
      <c r="K182" s="89"/>
      <c r="L182" s="90"/>
      <c r="M182" s="86"/>
      <c r="N182" s="87">
        <f t="shared" si="208"/>
        <v>4</v>
      </c>
      <c r="O182" s="85">
        <f t="shared" si="183"/>
        <v>4</v>
      </c>
      <c r="P182" s="85" t="str">
        <f t="shared" si="190"/>
        <v/>
      </c>
      <c r="Q182" s="149">
        <f t="shared" si="191"/>
        <v>0</v>
      </c>
      <c r="R182" s="116">
        <f t="shared" si="184"/>
        <v>0</v>
      </c>
      <c r="S182" s="107">
        <f t="shared" si="205"/>
        <v>4</v>
      </c>
      <c r="T182" s="44">
        <f t="shared" si="185"/>
        <v>1</v>
      </c>
      <c r="U182" s="7">
        <f t="shared" si="202"/>
        <v>0</v>
      </c>
      <c r="V182" s="13">
        <f t="shared" si="186"/>
        <v>45777</v>
      </c>
      <c r="W182" s="14" t="str">
        <f t="shared" si="192"/>
        <v>Çar</v>
      </c>
      <c r="X182" s="4" t="str">
        <f t="shared" si="187"/>
        <v/>
      </c>
      <c r="Y182" s="46" t="str">
        <f t="shared" si="188"/>
        <v/>
      </c>
      <c r="Z182" s="142" t="str">
        <f t="shared" si="193"/>
        <v/>
      </c>
      <c r="AC182" s="56">
        <f>'TATİLLER ve SEMİNER DÖNEMLERİ'!E122</f>
        <v>45894</v>
      </c>
      <c r="AD182" s="57"/>
      <c r="AE182" s="57">
        <f>IF(AC182&lt;&gt;"",(HLOOKUP(DRM,'TATİLLER ve SEMİNER DÖNEMLERİ'!$W$2:$Y$8,7,0)),"")</f>
        <v>1</v>
      </c>
      <c r="AF182" s="213" t="str">
        <f>'TATİLLER ve SEMİNER DÖNEMLERİ'!F122</f>
        <v/>
      </c>
      <c r="AV182" s="27">
        <f t="shared" ca="1" si="198"/>
        <v>45690</v>
      </c>
      <c r="AW182" s="137">
        <f t="shared" si="194"/>
        <v>0</v>
      </c>
      <c r="BB182" s="152">
        <f t="shared" si="199"/>
        <v>0</v>
      </c>
      <c r="BC182" s="147">
        <f t="shared" si="195"/>
        <v>0</v>
      </c>
    </row>
    <row r="183" spans="4:55" x14ac:dyDescent="0.25">
      <c r="D183" s="17"/>
      <c r="E183" s="17"/>
      <c r="F183" s="17">
        <f t="shared" ref="F183:G183" si="243">F176</f>
        <v>0</v>
      </c>
      <c r="G183" s="17">
        <f t="shared" si="243"/>
        <v>4</v>
      </c>
      <c r="H183" s="135"/>
      <c r="I183" s="117">
        <f t="shared" si="197"/>
        <v>45778</v>
      </c>
      <c r="J183" s="88"/>
      <c r="K183" s="89"/>
      <c r="L183" s="90"/>
      <c r="M183" s="86"/>
      <c r="N183" s="87">
        <f t="shared" si="208"/>
        <v>4</v>
      </c>
      <c r="O183" s="85">
        <f t="shared" si="183"/>
        <v>0</v>
      </c>
      <c r="P183" s="85" t="str">
        <f t="shared" si="190"/>
        <v/>
      </c>
      <c r="Q183" s="149">
        <f t="shared" si="191"/>
        <v>0</v>
      </c>
      <c r="R183" s="116">
        <f t="shared" si="184"/>
        <v>0</v>
      </c>
      <c r="S183" s="107">
        <f t="shared" si="205"/>
        <v>0</v>
      </c>
      <c r="T183" s="44">
        <f t="shared" si="185"/>
        <v>0</v>
      </c>
      <c r="U183" s="7">
        <f t="shared" si="202"/>
        <v>0</v>
      </c>
      <c r="V183" s="13">
        <f t="shared" si="186"/>
        <v>45778</v>
      </c>
      <c r="W183" s="14" t="str">
        <f t="shared" si="192"/>
        <v>Per</v>
      </c>
      <c r="X183" s="4" t="str">
        <f t="shared" si="187"/>
        <v/>
      </c>
      <c r="Y183" s="46">
        <f t="shared" si="188"/>
        <v>45778</v>
      </c>
      <c r="Z183" s="142" t="str">
        <f t="shared" si="193"/>
        <v>EMEK VE DAYANIŞMA GÜNÜ</v>
      </c>
      <c r="AC183" s="56">
        <f>'TATİLLER ve SEMİNER DÖNEMLERİ'!E123</f>
        <v>45895</v>
      </c>
      <c r="AD183" s="57"/>
      <c r="AE183" s="57">
        <f>IF(AC183&lt;&gt;"",(HLOOKUP(DRM,'TATİLLER ve SEMİNER DÖNEMLERİ'!$W$2:$Y$8,7,0)),"")</f>
        <v>1</v>
      </c>
      <c r="AF183" s="213" t="str">
        <f>'TATİLLER ve SEMİNER DÖNEMLERİ'!F123</f>
        <v/>
      </c>
      <c r="AV183" s="27">
        <f t="shared" ca="1" si="198"/>
        <v>45691</v>
      </c>
      <c r="AW183" s="137">
        <f t="shared" si="194"/>
        <v>0</v>
      </c>
      <c r="BB183" s="152">
        <f t="shared" si="199"/>
        <v>0</v>
      </c>
      <c r="BC183" s="147">
        <f t="shared" si="195"/>
        <v>0</v>
      </c>
    </row>
    <row r="184" spans="4:55" x14ac:dyDescent="0.25">
      <c r="D184" s="17"/>
      <c r="E184" s="17"/>
      <c r="F184" s="17">
        <f t="shared" ref="F184:G184" si="244">F177</f>
        <v>0</v>
      </c>
      <c r="G184" s="17">
        <f t="shared" si="244"/>
        <v>4</v>
      </c>
      <c r="H184" s="135"/>
      <c r="I184" s="117">
        <f t="shared" si="197"/>
        <v>45779</v>
      </c>
      <c r="J184" s="88"/>
      <c r="K184" s="89"/>
      <c r="L184" s="90"/>
      <c r="M184" s="86"/>
      <c r="N184" s="87">
        <f t="shared" si="208"/>
        <v>4</v>
      </c>
      <c r="O184" s="85">
        <f t="shared" si="183"/>
        <v>4</v>
      </c>
      <c r="P184" s="85" t="str">
        <f t="shared" si="190"/>
        <v/>
      </c>
      <c r="Q184" s="149">
        <f t="shared" si="191"/>
        <v>0</v>
      </c>
      <c r="R184" s="116">
        <f t="shared" si="184"/>
        <v>0</v>
      </c>
      <c r="S184" s="107">
        <f t="shared" si="205"/>
        <v>4</v>
      </c>
      <c r="T184" s="44">
        <f t="shared" si="185"/>
        <v>1</v>
      </c>
      <c r="U184" s="7">
        <f t="shared" si="202"/>
        <v>0</v>
      </c>
      <c r="V184" s="13">
        <f t="shared" si="186"/>
        <v>45779</v>
      </c>
      <c r="W184" s="14" t="str">
        <f t="shared" si="192"/>
        <v>Cum</v>
      </c>
      <c r="X184" s="4" t="str">
        <f t="shared" si="187"/>
        <v/>
      </c>
      <c r="Y184" s="46" t="str">
        <f t="shared" si="188"/>
        <v/>
      </c>
      <c r="Z184" s="142" t="str">
        <f t="shared" si="193"/>
        <v/>
      </c>
      <c r="AC184" s="56">
        <f>'TATİLLER ve SEMİNER DÖNEMLERİ'!E124</f>
        <v>45896</v>
      </c>
      <c r="AD184" s="57"/>
      <c r="AE184" s="57">
        <f>IF(AC184&lt;&gt;"",(HLOOKUP(DRM,'TATİLLER ve SEMİNER DÖNEMLERİ'!$W$2:$Y$8,7,0)),"")</f>
        <v>1</v>
      </c>
      <c r="AF184" s="213" t="str">
        <f>'TATİLLER ve SEMİNER DÖNEMLERİ'!F124</f>
        <v/>
      </c>
      <c r="AV184" s="27">
        <f t="shared" ca="1" si="198"/>
        <v>45692</v>
      </c>
      <c r="AW184" s="137">
        <f t="shared" si="194"/>
        <v>0</v>
      </c>
      <c r="BB184" s="152">
        <f t="shared" si="199"/>
        <v>0</v>
      </c>
      <c r="BC184" s="147">
        <f t="shared" si="195"/>
        <v>0</v>
      </c>
    </row>
    <row r="185" spans="4:55" x14ac:dyDescent="0.25">
      <c r="D185" s="17"/>
      <c r="E185" s="17"/>
      <c r="F185" s="17">
        <f t="shared" ref="F185:G185" si="245">F178</f>
        <v>0</v>
      </c>
      <c r="G185" s="17">
        <f t="shared" si="245"/>
        <v>0</v>
      </c>
      <c r="H185" s="135"/>
      <c r="I185" s="117">
        <f t="shared" si="197"/>
        <v>45780</v>
      </c>
      <c r="J185" s="88"/>
      <c r="K185" s="89"/>
      <c r="L185" s="90"/>
      <c r="M185" s="86"/>
      <c r="N185" s="87">
        <f t="shared" si="208"/>
        <v>0</v>
      </c>
      <c r="O185" s="85">
        <f t="shared" si="183"/>
        <v>0</v>
      </c>
      <c r="P185" s="85" t="str">
        <f t="shared" si="190"/>
        <v/>
      </c>
      <c r="Q185" s="149">
        <f t="shared" si="191"/>
        <v>0</v>
      </c>
      <c r="R185" s="116">
        <f t="shared" si="184"/>
        <v>0</v>
      </c>
      <c r="S185" s="107">
        <f t="shared" si="205"/>
        <v>0</v>
      </c>
      <c r="T185" s="44">
        <f t="shared" si="185"/>
        <v>1</v>
      </c>
      <c r="U185" s="7">
        <f t="shared" si="202"/>
        <v>0</v>
      </c>
      <c r="V185" s="13">
        <f t="shared" si="186"/>
        <v>45780</v>
      </c>
      <c r="W185" s="14" t="str">
        <f t="shared" si="192"/>
        <v>Cmt</v>
      </c>
      <c r="X185" s="4" t="str">
        <f t="shared" si="187"/>
        <v/>
      </c>
      <c r="Y185" s="46" t="str">
        <f t="shared" si="188"/>
        <v/>
      </c>
      <c r="Z185" s="142" t="str">
        <f t="shared" si="193"/>
        <v/>
      </c>
      <c r="AC185" s="56">
        <f>'TATİLLER ve SEMİNER DÖNEMLERİ'!E125</f>
        <v>45897</v>
      </c>
      <c r="AD185" s="57"/>
      <c r="AE185" s="57">
        <f>IF(AC185&lt;&gt;"",(HLOOKUP(DRM,'TATİLLER ve SEMİNER DÖNEMLERİ'!$W$2:$Y$8,7,0)),"")</f>
        <v>1</v>
      </c>
      <c r="AF185" s="213" t="str">
        <f>'TATİLLER ve SEMİNER DÖNEMLERİ'!F125</f>
        <v/>
      </c>
      <c r="AV185" s="27">
        <f t="shared" ca="1" si="198"/>
        <v>45693</v>
      </c>
      <c r="AW185" s="137">
        <f t="shared" si="194"/>
        <v>0</v>
      </c>
      <c r="BB185" s="152">
        <f t="shared" si="199"/>
        <v>0</v>
      </c>
      <c r="BC185" s="147">
        <f t="shared" si="195"/>
        <v>0</v>
      </c>
    </row>
    <row r="186" spans="4:55" x14ac:dyDescent="0.25">
      <c r="D186" s="17"/>
      <c r="E186" s="17"/>
      <c r="F186" s="17">
        <f t="shared" ref="F186:G186" si="246">F179</f>
        <v>0</v>
      </c>
      <c r="G186" s="17">
        <f t="shared" si="246"/>
        <v>0</v>
      </c>
      <c r="H186" s="135"/>
      <c r="I186" s="117">
        <f t="shared" si="197"/>
        <v>45781</v>
      </c>
      <c r="J186" s="88"/>
      <c r="K186" s="89"/>
      <c r="L186" s="90"/>
      <c r="M186" s="86"/>
      <c r="N186" s="87">
        <f t="shared" si="208"/>
        <v>0</v>
      </c>
      <c r="O186" s="85">
        <f t="shared" si="183"/>
        <v>0</v>
      </c>
      <c r="P186" s="85" t="str">
        <f t="shared" si="190"/>
        <v/>
      </c>
      <c r="Q186" s="149">
        <f t="shared" si="191"/>
        <v>0</v>
      </c>
      <c r="R186" s="116">
        <f t="shared" si="184"/>
        <v>0</v>
      </c>
      <c r="S186" s="107">
        <f t="shared" si="205"/>
        <v>0</v>
      </c>
      <c r="T186" s="44">
        <f t="shared" si="185"/>
        <v>1</v>
      </c>
      <c r="U186" s="7">
        <f t="shared" si="202"/>
        <v>0</v>
      </c>
      <c r="V186" s="13">
        <f t="shared" si="186"/>
        <v>45781</v>
      </c>
      <c r="W186" s="14" t="str">
        <f t="shared" si="192"/>
        <v>Paz</v>
      </c>
      <c r="X186" s="4" t="str">
        <f t="shared" si="187"/>
        <v/>
      </c>
      <c r="Y186" s="46" t="str">
        <f t="shared" si="188"/>
        <v/>
      </c>
      <c r="Z186" s="142" t="str">
        <f t="shared" si="193"/>
        <v/>
      </c>
      <c r="AC186" s="56">
        <f>'TATİLLER ve SEMİNER DÖNEMLERİ'!E126</f>
        <v>45898</v>
      </c>
      <c r="AD186" s="57"/>
      <c r="AE186" s="57">
        <f>IF(AC186&lt;&gt;"",(HLOOKUP(DRM,'TATİLLER ve SEMİNER DÖNEMLERİ'!$W$2:$Y$8,7,0)),"")</f>
        <v>1</v>
      </c>
      <c r="AF186" s="213" t="str">
        <f>'TATİLLER ve SEMİNER DÖNEMLERİ'!F126</f>
        <v/>
      </c>
      <c r="AV186" s="27">
        <f t="shared" ca="1" si="198"/>
        <v>45694</v>
      </c>
      <c r="AW186" s="137">
        <f t="shared" si="194"/>
        <v>0</v>
      </c>
      <c r="BB186" s="152">
        <f t="shared" si="199"/>
        <v>0</v>
      </c>
      <c r="BC186" s="147">
        <f t="shared" si="195"/>
        <v>0</v>
      </c>
    </row>
    <row r="187" spans="4:55" x14ac:dyDescent="0.25">
      <c r="D187" s="17"/>
      <c r="E187" s="17"/>
      <c r="F187" s="17">
        <f t="shared" ref="F187:G187" si="247">F180</f>
        <v>0</v>
      </c>
      <c r="G187" s="17">
        <f t="shared" si="247"/>
        <v>4</v>
      </c>
      <c r="H187" s="135"/>
      <c r="I187" s="117">
        <f t="shared" si="197"/>
        <v>45782</v>
      </c>
      <c r="J187" s="88"/>
      <c r="K187" s="89"/>
      <c r="L187" s="90"/>
      <c r="M187" s="86"/>
      <c r="N187" s="87">
        <f t="shared" si="208"/>
        <v>4</v>
      </c>
      <c r="O187" s="85">
        <f t="shared" si="183"/>
        <v>4</v>
      </c>
      <c r="P187" s="85" t="str">
        <f t="shared" si="190"/>
        <v/>
      </c>
      <c r="Q187" s="149">
        <f t="shared" si="191"/>
        <v>0</v>
      </c>
      <c r="R187" s="116">
        <f t="shared" si="184"/>
        <v>0</v>
      </c>
      <c r="S187" s="107">
        <f t="shared" si="205"/>
        <v>4</v>
      </c>
      <c r="T187" s="44">
        <f t="shared" si="185"/>
        <v>1</v>
      </c>
      <c r="U187" s="7">
        <f t="shared" si="202"/>
        <v>0</v>
      </c>
      <c r="V187" s="13">
        <f t="shared" si="186"/>
        <v>45782</v>
      </c>
      <c r="W187" s="14" t="str">
        <f t="shared" si="192"/>
        <v>Pzt</v>
      </c>
      <c r="X187" s="4" t="str">
        <f t="shared" si="187"/>
        <v/>
      </c>
      <c r="Y187" s="46" t="str">
        <f t="shared" si="188"/>
        <v/>
      </c>
      <c r="Z187" s="142" t="str">
        <f t="shared" si="193"/>
        <v/>
      </c>
      <c r="AC187" s="56">
        <f>'TATİLLER ve SEMİNER DÖNEMLERİ'!E127</f>
        <v>45899</v>
      </c>
      <c r="AD187" s="57"/>
      <c r="AE187" s="57">
        <f>IF(AC187&lt;&gt;"",(HLOOKUP(DRM,'TATİLLER ve SEMİNER DÖNEMLERİ'!$W$2:$Y$8,7,0)),"")</f>
        <v>1</v>
      </c>
      <c r="AF187" s="213" t="str">
        <f>'TATİLLER ve SEMİNER DÖNEMLERİ'!F127</f>
        <v/>
      </c>
      <c r="AV187" s="27">
        <f t="shared" ca="1" si="198"/>
        <v>45695</v>
      </c>
      <c r="AW187" s="137">
        <f t="shared" si="194"/>
        <v>0</v>
      </c>
      <c r="BB187" s="152">
        <f t="shared" si="199"/>
        <v>0</v>
      </c>
      <c r="BC187" s="147">
        <f t="shared" si="195"/>
        <v>0</v>
      </c>
    </row>
    <row r="188" spans="4:55" x14ac:dyDescent="0.25">
      <c r="D188" s="17"/>
      <c r="E188" s="17"/>
      <c r="F188" s="17">
        <f t="shared" ref="F188:G188" si="248">F181</f>
        <v>0</v>
      </c>
      <c r="G188" s="17">
        <f t="shared" si="248"/>
        <v>4</v>
      </c>
      <c r="H188" s="135"/>
      <c r="I188" s="117">
        <f t="shared" si="197"/>
        <v>45783</v>
      </c>
      <c r="J188" s="88"/>
      <c r="K188" s="89"/>
      <c r="L188" s="90"/>
      <c r="M188" s="86"/>
      <c r="N188" s="87">
        <f t="shared" si="208"/>
        <v>4</v>
      </c>
      <c r="O188" s="85">
        <f t="shared" si="183"/>
        <v>4</v>
      </c>
      <c r="P188" s="85" t="str">
        <f t="shared" si="190"/>
        <v/>
      </c>
      <c r="Q188" s="149">
        <f t="shared" si="191"/>
        <v>0</v>
      </c>
      <c r="R188" s="116">
        <f t="shared" si="184"/>
        <v>0</v>
      </c>
      <c r="S188" s="107">
        <f t="shared" si="205"/>
        <v>4</v>
      </c>
      <c r="T188" s="44">
        <f t="shared" si="185"/>
        <v>1</v>
      </c>
      <c r="U188" s="7">
        <f t="shared" si="202"/>
        <v>0</v>
      </c>
      <c r="V188" s="13">
        <f t="shared" si="186"/>
        <v>45783</v>
      </c>
      <c r="W188" s="14" t="str">
        <f t="shared" si="192"/>
        <v>Sal</v>
      </c>
      <c r="X188" s="4" t="str">
        <f t="shared" si="187"/>
        <v/>
      </c>
      <c r="Y188" s="46" t="str">
        <f t="shared" si="188"/>
        <v/>
      </c>
      <c r="Z188" s="142" t="str">
        <f t="shared" si="193"/>
        <v/>
      </c>
      <c r="AC188" s="56">
        <f>'TATİLLER ve SEMİNER DÖNEMLERİ'!E128</f>
        <v>45900</v>
      </c>
      <c r="AD188" s="57"/>
      <c r="AE188" s="57">
        <f>IF(AC188&lt;&gt;"",(HLOOKUP(DRM,'TATİLLER ve SEMİNER DÖNEMLERİ'!$W$2:$Y$8,7,0)),"")</f>
        <v>1</v>
      </c>
      <c r="AF188" s="213" t="str">
        <f>'TATİLLER ve SEMİNER DÖNEMLERİ'!F128</f>
        <v/>
      </c>
      <c r="AV188" s="27">
        <f t="shared" ca="1" si="198"/>
        <v>45696</v>
      </c>
      <c r="AW188" s="137">
        <f t="shared" si="194"/>
        <v>0</v>
      </c>
      <c r="BB188" s="152">
        <f t="shared" si="199"/>
        <v>0</v>
      </c>
      <c r="BC188" s="147">
        <f t="shared" si="195"/>
        <v>0</v>
      </c>
    </row>
    <row r="189" spans="4:55" x14ac:dyDescent="0.25">
      <c r="D189" s="17"/>
      <c r="E189" s="17"/>
      <c r="F189" s="17">
        <f t="shared" ref="F189:G189" si="249">F182</f>
        <v>0</v>
      </c>
      <c r="G189" s="17">
        <f t="shared" si="249"/>
        <v>4</v>
      </c>
      <c r="H189" s="135"/>
      <c r="I189" s="117">
        <f t="shared" si="197"/>
        <v>45784</v>
      </c>
      <c r="J189" s="88"/>
      <c r="K189" s="89"/>
      <c r="L189" s="90"/>
      <c r="M189" s="86"/>
      <c r="N189" s="87">
        <f t="shared" si="208"/>
        <v>4</v>
      </c>
      <c r="O189" s="85">
        <f t="shared" si="183"/>
        <v>4</v>
      </c>
      <c r="P189" s="85" t="str">
        <f t="shared" si="190"/>
        <v/>
      </c>
      <c r="Q189" s="149">
        <f t="shared" si="191"/>
        <v>0</v>
      </c>
      <c r="R189" s="116">
        <f t="shared" si="184"/>
        <v>0</v>
      </c>
      <c r="S189" s="107">
        <f t="shared" si="205"/>
        <v>4</v>
      </c>
      <c r="T189" s="44">
        <f t="shared" si="185"/>
        <v>1</v>
      </c>
      <c r="U189" s="7">
        <f t="shared" si="202"/>
        <v>0</v>
      </c>
      <c r="V189" s="13">
        <f t="shared" si="186"/>
        <v>45784</v>
      </c>
      <c r="W189" s="14" t="str">
        <f t="shared" si="192"/>
        <v>Çar</v>
      </c>
      <c r="X189" s="4" t="str">
        <f t="shared" si="187"/>
        <v/>
      </c>
      <c r="Y189" s="46" t="str">
        <f t="shared" si="188"/>
        <v/>
      </c>
      <c r="Z189" s="142" t="str">
        <f t="shared" si="193"/>
        <v/>
      </c>
      <c r="AC189" s="56" t="str">
        <f>'TATİLLER ve SEMİNER DÖNEMLERİ'!E129</f>
        <v/>
      </c>
      <c r="AD189" s="57"/>
      <c r="AE189" s="57" t="str">
        <f>IF(AC189&lt;&gt;"",(HLOOKUP(DRM,'TATİLLER ve SEMİNER DÖNEMLERİ'!$W$2:$Y$8,7,0)),"")</f>
        <v/>
      </c>
      <c r="AF189" s="213" t="str">
        <f>'TATİLLER ve SEMİNER DÖNEMLERİ'!F129</f>
        <v/>
      </c>
      <c r="AV189" s="27">
        <f t="shared" ca="1" si="198"/>
        <v>45697</v>
      </c>
      <c r="AW189" s="137">
        <f t="shared" si="194"/>
        <v>0</v>
      </c>
      <c r="BB189" s="152">
        <f t="shared" si="199"/>
        <v>0</v>
      </c>
      <c r="BC189" s="147">
        <f t="shared" si="195"/>
        <v>0</v>
      </c>
    </row>
    <row r="190" spans="4:55" x14ac:dyDescent="0.25">
      <c r="D190" s="17"/>
      <c r="E190" s="17"/>
      <c r="F190" s="17">
        <f t="shared" ref="F190:G190" si="250">F183</f>
        <v>0</v>
      </c>
      <c r="G190" s="17">
        <f t="shared" si="250"/>
        <v>4</v>
      </c>
      <c r="H190" s="135"/>
      <c r="I190" s="117">
        <f t="shared" si="197"/>
        <v>45785</v>
      </c>
      <c r="J190" s="88"/>
      <c r="K190" s="89"/>
      <c r="L190" s="90"/>
      <c r="M190" s="86"/>
      <c r="N190" s="87">
        <f t="shared" si="208"/>
        <v>4</v>
      </c>
      <c r="O190" s="85">
        <f t="shared" si="183"/>
        <v>4</v>
      </c>
      <c r="P190" s="85" t="str">
        <f t="shared" si="190"/>
        <v/>
      </c>
      <c r="Q190" s="149">
        <f t="shared" si="191"/>
        <v>0</v>
      </c>
      <c r="R190" s="116">
        <f t="shared" si="184"/>
        <v>0</v>
      </c>
      <c r="S190" s="107">
        <f t="shared" si="205"/>
        <v>4</v>
      </c>
      <c r="T190" s="44">
        <f t="shared" si="185"/>
        <v>1</v>
      </c>
      <c r="U190" s="7">
        <f t="shared" si="202"/>
        <v>0</v>
      </c>
      <c r="V190" s="13">
        <f t="shared" si="186"/>
        <v>45785</v>
      </c>
      <c r="W190" s="14" t="str">
        <f t="shared" si="192"/>
        <v>Per</v>
      </c>
      <c r="X190" s="4" t="str">
        <f t="shared" si="187"/>
        <v/>
      </c>
      <c r="Y190" s="46" t="str">
        <f t="shared" si="188"/>
        <v/>
      </c>
      <c r="Z190" s="142" t="str">
        <f t="shared" si="193"/>
        <v/>
      </c>
      <c r="AC190" s="56" t="str">
        <f>'TATİLLER ve SEMİNER DÖNEMLERİ'!E130</f>
        <v/>
      </c>
      <c r="AD190" s="57"/>
      <c r="AE190" s="57" t="str">
        <f>IF(AC190&lt;&gt;"",(HLOOKUP(DRM,'TATİLLER ve SEMİNER DÖNEMLERİ'!$W$2:$Y$8,7,0)),"")</f>
        <v/>
      </c>
      <c r="AF190" s="213" t="str">
        <f>'TATİLLER ve SEMİNER DÖNEMLERİ'!F130</f>
        <v/>
      </c>
      <c r="AV190" s="27">
        <f t="shared" ca="1" si="198"/>
        <v>45698</v>
      </c>
      <c r="AW190" s="137">
        <f t="shared" si="194"/>
        <v>0</v>
      </c>
      <c r="BB190" s="152">
        <f t="shared" si="199"/>
        <v>0</v>
      </c>
      <c r="BC190" s="147">
        <f t="shared" si="195"/>
        <v>0</v>
      </c>
    </row>
    <row r="191" spans="4:55" x14ac:dyDescent="0.25">
      <c r="D191" s="17"/>
      <c r="E191" s="17"/>
      <c r="F191" s="17">
        <f t="shared" ref="F191:G191" si="251">F184</f>
        <v>0</v>
      </c>
      <c r="G191" s="17">
        <f t="shared" si="251"/>
        <v>4</v>
      </c>
      <c r="H191" s="135"/>
      <c r="I191" s="117">
        <f t="shared" si="197"/>
        <v>45786</v>
      </c>
      <c r="J191" s="88"/>
      <c r="K191" s="89"/>
      <c r="L191" s="90"/>
      <c r="M191" s="86"/>
      <c r="N191" s="87">
        <f t="shared" si="208"/>
        <v>4</v>
      </c>
      <c r="O191" s="85">
        <f t="shared" si="183"/>
        <v>4</v>
      </c>
      <c r="P191" s="85" t="str">
        <f t="shared" si="190"/>
        <v/>
      </c>
      <c r="Q191" s="149">
        <f t="shared" si="191"/>
        <v>0</v>
      </c>
      <c r="R191" s="116">
        <f t="shared" si="184"/>
        <v>0</v>
      </c>
      <c r="S191" s="107">
        <f t="shared" si="205"/>
        <v>4</v>
      </c>
      <c r="T191" s="44">
        <f t="shared" si="185"/>
        <v>1</v>
      </c>
      <c r="U191" s="7">
        <f t="shared" si="202"/>
        <v>0</v>
      </c>
      <c r="V191" s="13">
        <f t="shared" si="186"/>
        <v>45786</v>
      </c>
      <c r="W191" s="14" t="str">
        <f t="shared" si="192"/>
        <v>Cum</v>
      </c>
      <c r="X191" s="4" t="str">
        <f t="shared" si="187"/>
        <v/>
      </c>
      <c r="Y191" s="46" t="str">
        <f t="shared" si="188"/>
        <v/>
      </c>
      <c r="Z191" s="142" t="str">
        <f t="shared" si="193"/>
        <v/>
      </c>
      <c r="AC191" s="56" t="str">
        <f>'TATİLLER ve SEMİNER DÖNEMLERİ'!E131</f>
        <v/>
      </c>
      <c r="AD191" s="57"/>
      <c r="AE191" s="57" t="str">
        <f>IF(AC191&lt;&gt;"",(HLOOKUP(DRM,'TATİLLER ve SEMİNER DÖNEMLERİ'!$W$2:$Y$8,7,0)),"")</f>
        <v/>
      </c>
      <c r="AF191" s="213" t="str">
        <f>'TATİLLER ve SEMİNER DÖNEMLERİ'!F131</f>
        <v/>
      </c>
      <c r="AV191" s="27">
        <f t="shared" ca="1" si="198"/>
        <v>45699</v>
      </c>
      <c r="AW191" s="137">
        <f t="shared" si="194"/>
        <v>0</v>
      </c>
      <c r="BB191" s="152">
        <f t="shared" si="199"/>
        <v>0</v>
      </c>
      <c r="BC191" s="147">
        <f t="shared" si="195"/>
        <v>0</v>
      </c>
    </row>
    <row r="192" spans="4:55" x14ac:dyDescent="0.25">
      <c r="D192" s="17"/>
      <c r="E192" s="17"/>
      <c r="F192" s="17">
        <f t="shared" ref="F192:G192" si="252">F185</f>
        <v>0</v>
      </c>
      <c r="G192" s="17">
        <f t="shared" si="252"/>
        <v>0</v>
      </c>
      <c r="H192" s="135"/>
      <c r="I192" s="117">
        <f t="shared" si="197"/>
        <v>45787</v>
      </c>
      <c r="J192" s="88"/>
      <c r="K192" s="89"/>
      <c r="L192" s="90"/>
      <c r="M192" s="86"/>
      <c r="N192" s="87">
        <f t="shared" si="208"/>
        <v>0</v>
      </c>
      <c r="O192" s="85">
        <f t="shared" si="183"/>
        <v>0</v>
      </c>
      <c r="P192" s="85" t="str">
        <f t="shared" si="190"/>
        <v/>
      </c>
      <c r="Q192" s="149">
        <f t="shared" si="191"/>
        <v>0</v>
      </c>
      <c r="R192" s="116">
        <f t="shared" si="184"/>
        <v>0</v>
      </c>
      <c r="S192" s="107">
        <f t="shared" si="205"/>
        <v>0</v>
      </c>
      <c r="T192" s="44">
        <f t="shared" si="185"/>
        <v>1</v>
      </c>
      <c r="U192" s="7">
        <f t="shared" si="202"/>
        <v>0</v>
      </c>
      <c r="V192" s="13">
        <f t="shared" si="186"/>
        <v>45787</v>
      </c>
      <c r="W192" s="14" t="str">
        <f t="shared" si="192"/>
        <v>Cmt</v>
      </c>
      <c r="X192" s="4" t="str">
        <f t="shared" si="187"/>
        <v/>
      </c>
      <c r="Y192" s="46" t="str">
        <f t="shared" si="188"/>
        <v/>
      </c>
      <c r="Z192" s="142" t="str">
        <f t="shared" si="193"/>
        <v/>
      </c>
      <c r="AC192" s="56" t="str">
        <f>'TATİLLER ve SEMİNER DÖNEMLERİ'!E132</f>
        <v/>
      </c>
      <c r="AD192" s="57"/>
      <c r="AE192" s="57" t="str">
        <f>IF(AC192&lt;&gt;"",(HLOOKUP(DRM,'TATİLLER ve SEMİNER DÖNEMLERİ'!$W$2:$Y$8,7,0)),"")</f>
        <v/>
      </c>
      <c r="AF192" s="213" t="str">
        <f>'TATİLLER ve SEMİNER DÖNEMLERİ'!F132</f>
        <v/>
      </c>
      <c r="AV192" s="27">
        <f t="shared" ca="1" si="198"/>
        <v>45700</v>
      </c>
      <c r="AW192" s="137">
        <f t="shared" si="194"/>
        <v>0</v>
      </c>
      <c r="BB192" s="152">
        <f t="shared" si="199"/>
        <v>0</v>
      </c>
      <c r="BC192" s="147">
        <f t="shared" si="195"/>
        <v>0</v>
      </c>
    </row>
    <row r="193" spans="4:55" x14ac:dyDescent="0.25">
      <c r="D193" s="17"/>
      <c r="E193" s="17"/>
      <c r="F193" s="17">
        <f t="shared" ref="F193:G193" si="253">F186</f>
        <v>0</v>
      </c>
      <c r="G193" s="17">
        <f t="shared" si="253"/>
        <v>0</v>
      </c>
      <c r="H193" s="135"/>
      <c r="I193" s="117">
        <f t="shared" si="197"/>
        <v>45788</v>
      </c>
      <c r="J193" s="88"/>
      <c r="K193" s="89"/>
      <c r="L193" s="90"/>
      <c r="M193" s="86"/>
      <c r="N193" s="87">
        <f t="shared" si="208"/>
        <v>0</v>
      </c>
      <c r="O193" s="85">
        <f t="shared" si="183"/>
        <v>0</v>
      </c>
      <c r="P193" s="85" t="str">
        <f t="shared" si="190"/>
        <v/>
      </c>
      <c r="Q193" s="149">
        <f t="shared" si="191"/>
        <v>0</v>
      </c>
      <c r="R193" s="116">
        <f t="shared" si="184"/>
        <v>0</v>
      </c>
      <c r="S193" s="107">
        <f t="shared" si="205"/>
        <v>0</v>
      </c>
      <c r="T193" s="44">
        <f t="shared" si="185"/>
        <v>1</v>
      </c>
      <c r="U193" s="7">
        <f t="shared" si="202"/>
        <v>0</v>
      </c>
      <c r="V193" s="13">
        <f t="shared" si="186"/>
        <v>45788</v>
      </c>
      <c r="W193" s="14" t="str">
        <f t="shared" si="192"/>
        <v>Paz</v>
      </c>
      <c r="X193" s="4" t="str">
        <f t="shared" si="187"/>
        <v/>
      </c>
      <c r="Y193" s="46" t="str">
        <f t="shared" si="188"/>
        <v/>
      </c>
      <c r="Z193" s="142" t="str">
        <f t="shared" si="193"/>
        <v/>
      </c>
      <c r="AC193" s="56" t="str">
        <f>'TATİLLER ve SEMİNER DÖNEMLERİ'!E133</f>
        <v/>
      </c>
      <c r="AD193" s="57"/>
      <c r="AE193" s="57" t="str">
        <f>IF(AC193&lt;&gt;"",(HLOOKUP(DRM,'TATİLLER ve SEMİNER DÖNEMLERİ'!$W$2:$Y$8,7,0)),"")</f>
        <v/>
      </c>
      <c r="AF193" s="213" t="str">
        <f>'TATİLLER ve SEMİNER DÖNEMLERİ'!F133</f>
        <v/>
      </c>
      <c r="AV193" s="27">
        <f t="shared" ca="1" si="198"/>
        <v>45701</v>
      </c>
      <c r="AW193" s="137">
        <f t="shared" si="194"/>
        <v>0</v>
      </c>
      <c r="BB193" s="152">
        <f t="shared" si="199"/>
        <v>0</v>
      </c>
      <c r="BC193" s="147">
        <f t="shared" si="195"/>
        <v>0</v>
      </c>
    </row>
    <row r="194" spans="4:55" x14ac:dyDescent="0.25">
      <c r="D194" s="17"/>
      <c r="E194" s="17"/>
      <c r="F194" s="17">
        <f t="shared" ref="F194:G194" si="254">F187</f>
        <v>0</v>
      </c>
      <c r="G194" s="17">
        <f t="shared" si="254"/>
        <v>4</v>
      </c>
      <c r="H194" s="135"/>
      <c r="I194" s="117">
        <f t="shared" si="197"/>
        <v>45789</v>
      </c>
      <c r="J194" s="88"/>
      <c r="K194" s="89"/>
      <c r="L194" s="90"/>
      <c r="M194" s="86"/>
      <c r="N194" s="87">
        <f t="shared" si="208"/>
        <v>4</v>
      </c>
      <c r="O194" s="85">
        <f t="shared" si="183"/>
        <v>4</v>
      </c>
      <c r="P194" s="85" t="str">
        <f t="shared" si="190"/>
        <v/>
      </c>
      <c r="Q194" s="149">
        <f t="shared" si="191"/>
        <v>0</v>
      </c>
      <c r="R194" s="116">
        <f t="shared" si="184"/>
        <v>0</v>
      </c>
      <c r="S194" s="107">
        <f t="shared" si="205"/>
        <v>4</v>
      </c>
      <c r="T194" s="44">
        <f t="shared" si="185"/>
        <v>1</v>
      </c>
      <c r="U194" s="7">
        <f t="shared" si="202"/>
        <v>0</v>
      </c>
      <c r="V194" s="13">
        <f t="shared" si="186"/>
        <v>45789</v>
      </c>
      <c r="W194" s="14" t="str">
        <f t="shared" si="192"/>
        <v>Pzt</v>
      </c>
      <c r="X194" s="4" t="str">
        <f t="shared" si="187"/>
        <v/>
      </c>
      <c r="Y194" s="46" t="str">
        <f t="shared" si="188"/>
        <v/>
      </c>
      <c r="Z194" s="142" t="str">
        <f t="shared" si="193"/>
        <v/>
      </c>
      <c r="AC194" s="56" t="str">
        <f>'TATİLLER ve SEMİNER DÖNEMLERİ'!E134</f>
        <v/>
      </c>
      <c r="AD194" s="57"/>
      <c r="AE194" s="57" t="str">
        <f>IF(AC194&lt;&gt;"",(HLOOKUP(DRM,'TATİLLER ve SEMİNER DÖNEMLERİ'!$W$2:$Y$8,7,0)),"")</f>
        <v/>
      </c>
      <c r="AF194" s="213" t="str">
        <f>'TATİLLER ve SEMİNER DÖNEMLERİ'!F134</f>
        <v/>
      </c>
      <c r="AV194" s="27">
        <f t="shared" ca="1" si="198"/>
        <v>45702</v>
      </c>
      <c r="AW194" s="137">
        <f t="shared" si="194"/>
        <v>0</v>
      </c>
      <c r="BB194" s="152">
        <f t="shared" si="199"/>
        <v>0</v>
      </c>
      <c r="BC194" s="147">
        <f t="shared" si="195"/>
        <v>0</v>
      </c>
    </row>
    <row r="195" spans="4:55" x14ac:dyDescent="0.25">
      <c r="D195" s="17"/>
      <c r="E195" s="17"/>
      <c r="F195" s="17">
        <f t="shared" ref="F195:G195" si="255">F188</f>
        <v>0</v>
      </c>
      <c r="G195" s="17">
        <f t="shared" si="255"/>
        <v>4</v>
      </c>
      <c r="H195" s="135"/>
      <c r="I195" s="117">
        <f t="shared" si="197"/>
        <v>45790</v>
      </c>
      <c r="J195" s="88"/>
      <c r="K195" s="89"/>
      <c r="L195" s="90"/>
      <c r="M195" s="86"/>
      <c r="N195" s="87">
        <f t="shared" si="208"/>
        <v>4</v>
      </c>
      <c r="O195" s="85">
        <f t="shared" si="183"/>
        <v>4</v>
      </c>
      <c r="P195" s="85" t="str">
        <f t="shared" si="190"/>
        <v/>
      </c>
      <c r="Q195" s="149">
        <f t="shared" si="191"/>
        <v>0</v>
      </c>
      <c r="R195" s="116">
        <f t="shared" si="184"/>
        <v>0</v>
      </c>
      <c r="S195" s="107">
        <f t="shared" si="205"/>
        <v>4</v>
      </c>
      <c r="T195" s="44">
        <f t="shared" si="185"/>
        <v>1</v>
      </c>
      <c r="U195" s="7">
        <f t="shared" si="202"/>
        <v>0</v>
      </c>
      <c r="V195" s="13">
        <f t="shared" si="186"/>
        <v>45790</v>
      </c>
      <c r="W195" s="14" t="str">
        <f t="shared" si="192"/>
        <v>Sal</v>
      </c>
      <c r="X195" s="4" t="str">
        <f t="shared" si="187"/>
        <v/>
      </c>
      <c r="Y195" s="46" t="str">
        <f t="shared" si="188"/>
        <v/>
      </c>
      <c r="Z195" s="142" t="str">
        <f t="shared" si="193"/>
        <v/>
      </c>
      <c r="AC195" s="56" t="str">
        <f>'TATİLLER ve SEMİNER DÖNEMLERİ'!E135</f>
        <v/>
      </c>
      <c r="AD195" s="57"/>
      <c r="AE195" s="57" t="str">
        <f>IF(AC195&lt;&gt;"",(HLOOKUP(DRM,'TATİLLER ve SEMİNER DÖNEMLERİ'!$W$2:$Y$8,7,0)),"")</f>
        <v/>
      </c>
      <c r="AF195" s="213" t="str">
        <f>'TATİLLER ve SEMİNER DÖNEMLERİ'!F135</f>
        <v/>
      </c>
      <c r="AV195" s="27">
        <f t="shared" ca="1" si="198"/>
        <v>45703</v>
      </c>
      <c r="AW195" s="137">
        <f t="shared" si="194"/>
        <v>0</v>
      </c>
      <c r="BB195" s="152">
        <f t="shared" si="199"/>
        <v>0</v>
      </c>
      <c r="BC195" s="147">
        <f t="shared" si="195"/>
        <v>0</v>
      </c>
    </row>
    <row r="196" spans="4:55" x14ac:dyDescent="0.25">
      <c r="D196" s="17"/>
      <c r="E196" s="17"/>
      <c r="F196" s="17">
        <f t="shared" ref="F196:G196" si="256">F189</f>
        <v>0</v>
      </c>
      <c r="G196" s="17">
        <f t="shared" si="256"/>
        <v>4</v>
      </c>
      <c r="H196" s="135"/>
      <c r="I196" s="117">
        <f t="shared" si="197"/>
        <v>45791</v>
      </c>
      <c r="J196" s="88"/>
      <c r="K196" s="89"/>
      <c r="L196" s="90"/>
      <c r="M196" s="86"/>
      <c r="N196" s="87">
        <f t="shared" si="208"/>
        <v>4</v>
      </c>
      <c r="O196" s="85">
        <f t="shared" si="183"/>
        <v>4</v>
      </c>
      <c r="P196" s="85" t="str">
        <f t="shared" si="190"/>
        <v/>
      </c>
      <c r="Q196" s="149">
        <f t="shared" si="191"/>
        <v>0</v>
      </c>
      <c r="R196" s="116">
        <f t="shared" si="184"/>
        <v>0</v>
      </c>
      <c r="S196" s="107">
        <f t="shared" si="205"/>
        <v>4</v>
      </c>
      <c r="T196" s="44">
        <f t="shared" si="185"/>
        <v>1</v>
      </c>
      <c r="U196" s="7">
        <f t="shared" si="202"/>
        <v>0</v>
      </c>
      <c r="V196" s="13">
        <f t="shared" si="186"/>
        <v>45791</v>
      </c>
      <c r="W196" s="14" t="str">
        <f t="shared" si="192"/>
        <v>Çar</v>
      </c>
      <c r="X196" s="4" t="str">
        <f t="shared" si="187"/>
        <v/>
      </c>
      <c r="Y196" s="46" t="str">
        <f t="shared" si="188"/>
        <v/>
      </c>
      <c r="Z196" s="142" t="str">
        <f t="shared" si="193"/>
        <v/>
      </c>
      <c r="AC196" s="56" t="str">
        <f>'TATİLLER ve SEMİNER DÖNEMLERİ'!E136</f>
        <v/>
      </c>
      <c r="AD196" s="57"/>
      <c r="AE196" s="57" t="str">
        <f>IF(AC196&lt;&gt;"",(HLOOKUP(DRM,'TATİLLER ve SEMİNER DÖNEMLERİ'!$W$2:$Y$8,7,0)),"")</f>
        <v/>
      </c>
      <c r="AF196" s="213" t="str">
        <f>'TATİLLER ve SEMİNER DÖNEMLERİ'!F136</f>
        <v/>
      </c>
      <c r="AV196" s="27">
        <f t="shared" ca="1" si="198"/>
        <v>45704</v>
      </c>
      <c r="AW196" s="137">
        <f t="shared" si="194"/>
        <v>0</v>
      </c>
      <c r="BB196" s="152">
        <f t="shared" si="199"/>
        <v>0</v>
      </c>
      <c r="BC196" s="147">
        <f t="shared" si="195"/>
        <v>0</v>
      </c>
    </row>
    <row r="197" spans="4:55" x14ac:dyDescent="0.25">
      <c r="D197" s="17"/>
      <c r="E197" s="17"/>
      <c r="F197" s="17">
        <f t="shared" ref="F197:G197" si="257">F190</f>
        <v>0</v>
      </c>
      <c r="G197" s="17">
        <f t="shared" si="257"/>
        <v>4</v>
      </c>
      <c r="H197" s="135"/>
      <c r="I197" s="117">
        <f t="shared" si="197"/>
        <v>45792</v>
      </c>
      <c r="J197" s="88"/>
      <c r="K197" s="89"/>
      <c r="L197" s="90"/>
      <c r="M197" s="86"/>
      <c r="N197" s="87">
        <f t="shared" si="208"/>
        <v>4</v>
      </c>
      <c r="O197" s="85">
        <f t="shared" si="183"/>
        <v>4</v>
      </c>
      <c r="P197" s="85" t="str">
        <f t="shared" si="190"/>
        <v/>
      </c>
      <c r="Q197" s="149">
        <f t="shared" si="191"/>
        <v>0</v>
      </c>
      <c r="R197" s="116">
        <f t="shared" si="184"/>
        <v>0</v>
      </c>
      <c r="S197" s="107">
        <f t="shared" si="205"/>
        <v>4</v>
      </c>
      <c r="T197" s="44">
        <f t="shared" si="185"/>
        <v>1</v>
      </c>
      <c r="U197" s="7">
        <f t="shared" si="202"/>
        <v>0</v>
      </c>
      <c r="V197" s="13">
        <f t="shared" si="186"/>
        <v>45792</v>
      </c>
      <c r="W197" s="14" t="str">
        <f t="shared" si="192"/>
        <v>Per</v>
      </c>
      <c r="X197" s="4" t="str">
        <f t="shared" si="187"/>
        <v/>
      </c>
      <c r="Y197" s="46" t="str">
        <f t="shared" si="188"/>
        <v/>
      </c>
      <c r="Z197" s="142" t="str">
        <f t="shared" si="193"/>
        <v/>
      </c>
      <c r="AC197" s="56" t="str">
        <f>'TATİLLER ve SEMİNER DÖNEMLERİ'!E137</f>
        <v/>
      </c>
      <c r="AD197" s="57"/>
      <c r="AE197" s="57" t="str">
        <f>IF(AC197&lt;&gt;"",(HLOOKUP(DRM,'TATİLLER ve SEMİNER DÖNEMLERİ'!$W$2:$Y$8,7,0)),"")</f>
        <v/>
      </c>
      <c r="AF197" s="213" t="str">
        <f>'TATİLLER ve SEMİNER DÖNEMLERİ'!F137</f>
        <v/>
      </c>
      <c r="AV197" s="27">
        <f t="shared" ca="1" si="198"/>
        <v>45705</v>
      </c>
      <c r="AW197" s="137">
        <f t="shared" si="194"/>
        <v>0</v>
      </c>
      <c r="BB197" s="152">
        <f t="shared" si="199"/>
        <v>0</v>
      </c>
      <c r="BC197" s="147">
        <f t="shared" si="195"/>
        <v>0</v>
      </c>
    </row>
    <row r="198" spans="4:55" x14ac:dyDescent="0.25">
      <c r="D198" s="17"/>
      <c r="E198" s="17"/>
      <c r="F198" s="17">
        <f t="shared" ref="F198:G198" si="258">F191</f>
        <v>0</v>
      </c>
      <c r="G198" s="17">
        <f t="shared" si="258"/>
        <v>4</v>
      </c>
      <c r="H198" s="135"/>
      <c r="I198" s="117">
        <f t="shared" si="197"/>
        <v>45793</v>
      </c>
      <c r="J198" s="88"/>
      <c r="K198" s="89"/>
      <c r="L198" s="90"/>
      <c r="M198" s="86"/>
      <c r="N198" s="87">
        <f t="shared" si="208"/>
        <v>4</v>
      </c>
      <c r="O198" s="85">
        <f t="shared" si="183"/>
        <v>4</v>
      </c>
      <c r="P198" s="85" t="str">
        <f t="shared" si="190"/>
        <v/>
      </c>
      <c r="Q198" s="149">
        <f t="shared" si="191"/>
        <v>0</v>
      </c>
      <c r="R198" s="116">
        <f t="shared" si="184"/>
        <v>0</v>
      </c>
      <c r="S198" s="107">
        <f t="shared" si="205"/>
        <v>4</v>
      </c>
      <c r="T198" s="44">
        <f t="shared" si="185"/>
        <v>1</v>
      </c>
      <c r="U198" s="7">
        <f t="shared" si="202"/>
        <v>0</v>
      </c>
      <c r="V198" s="13">
        <f t="shared" si="186"/>
        <v>45793</v>
      </c>
      <c r="W198" s="14" t="str">
        <f t="shared" si="192"/>
        <v>Cum</v>
      </c>
      <c r="X198" s="4" t="str">
        <f t="shared" si="187"/>
        <v/>
      </c>
      <c r="Y198" s="46" t="str">
        <f t="shared" si="188"/>
        <v/>
      </c>
      <c r="Z198" s="142" t="str">
        <f t="shared" si="193"/>
        <v/>
      </c>
      <c r="AC198" s="56" t="str">
        <f>'TATİLLER ve SEMİNER DÖNEMLERİ'!E138</f>
        <v/>
      </c>
      <c r="AD198" s="57"/>
      <c r="AE198" s="57" t="str">
        <f>IF(AC198&lt;&gt;"",(HLOOKUP(DRM,'TATİLLER ve SEMİNER DÖNEMLERİ'!$W$2:$Y$8,7,0)),"")</f>
        <v/>
      </c>
      <c r="AF198" s="213" t="str">
        <f>'TATİLLER ve SEMİNER DÖNEMLERİ'!F138</f>
        <v/>
      </c>
      <c r="AV198" s="27">
        <f t="shared" ca="1" si="198"/>
        <v>45706</v>
      </c>
      <c r="AW198" s="137">
        <f t="shared" si="194"/>
        <v>0</v>
      </c>
      <c r="BB198" s="152">
        <f t="shared" si="199"/>
        <v>0</v>
      </c>
      <c r="BC198" s="147">
        <f t="shared" si="195"/>
        <v>0</v>
      </c>
    </row>
    <row r="199" spans="4:55" ht="19.5" thickBot="1" x14ac:dyDescent="0.3">
      <c r="D199" s="17"/>
      <c r="E199" s="17"/>
      <c r="F199" s="17">
        <f t="shared" ref="F199:G199" si="259">F192</f>
        <v>0</v>
      </c>
      <c r="G199" s="17">
        <f t="shared" si="259"/>
        <v>0</v>
      </c>
      <c r="H199" s="135"/>
      <c r="I199" s="117">
        <f t="shared" si="197"/>
        <v>45794</v>
      </c>
      <c r="J199" s="88"/>
      <c r="K199" s="89"/>
      <c r="L199" s="90"/>
      <c r="M199" s="86"/>
      <c r="N199" s="87">
        <f t="shared" si="208"/>
        <v>0</v>
      </c>
      <c r="O199" s="85">
        <f t="shared" si="183"/>
        <v>0</v>
      </c>
      <c r="P199" s="85" t="str">
        <f t="shared" si="190"/>
        <v/>
      </c>
      <c r="Q199" s="149">
        <f t="shared" si="191"/>
        <v>0</v>
      </c>
      <c r="R199" s="116">
        <f t="shared" si="184"/>
        <v>0</v>
      </c>
      <c r="S199" s="107">
        <f t="shared" si="205"/>
        <v>0</v>
      </c>
      <c r="T199" s="44">
        <f t="shared" si="185"/>
        <v>1</v>
      </c>
      <c r="U199" s="7">
        <f t="shared" si="202"/>
        <v>0</v>
      </c>
      <c r="V199" s="13">
        <f t="shared" si="186"/>
        <v>45794</v>
      </c>
      <c r="W199" s="14" t="str">
        <f t="shared" si="192"/>
        <v>Cmt</v>
      </c>
      <c r="X199" s="4" t="str">
        <f t="shared" si="187"/>
        <v/>
      </c>
      <c r="Y199" s="46" t="str">
        <f t="shared" si="188"/>
        <v/>
      </c>
      <c r="Z199" s="142" t="str">
        <f t="shared" si="193"/>
        <v/>
      </c>
      <c r="AC199" s="61" t="str">
        <f>'TATİLLER ve SEMİNER DÖNEMLERİ'!E139</f>
        <v/>
      </c>
      <c r="AD199" s="62"/>
      <c r="AE199" s="62" t="str">
        <f>IF(AC199&lt;&gt;"",(HLOOKUP(DRM,'TATİLLER ve SEMİNER DÖNEMLERİ'!$W$2:$Y$8,7,0)),"")</f>
        <v/>
      </c>
      <c r="AF199" s="214" t="str">
        <f>'TATİLLER ve SEMİNER DÖNEMLERİ'!F139</f>
        <v/>
      </c>
      <c r="AV199" s="27">
        <f t="shared" ca="1" si="198"/>
        <v>45707</v>
      </c>
      <c r="AW199" s="137">
        <f t="shared" si="194"/>
        <v>0</v>
      </c>
      <c r="BB199" s="152">
        <f t="shared" si="199"/>
        <v>0</v>
      </c>
      <c r="BC199" s="147">
        <f t="shared" si="195"/>
        <v>0</v>
      </c>
    </row>
    <row r="200" spans="4:55" x14ac:dyDescent="0.25">
      <c r="D200" s="17"/>
      <c r="E200" s="17"/>
      <c r="F200" s="17">
        <f t="shared" ref="F200:G200" si="260">F193</f>
        <v>0</v>
      </c>
      <c r="G200" s="17">
        <f t="shared" si="260"/>
        <v>0</v>
      </c>
      <c r="H200" s="135"/>
      <c r="I200" s="117">
        <f t="shared" si="197"/>
        <v>45795</v>
      </c>
      <c r="J200" s="88"/>
      <c r="K200" s="89"/>
      <c r="L200" s="90"/>
      <c r="M200" s="86"/>
      <c r="N200" s="87">
        <f t="shared" si="208"/>
        <v>0</v>
      </c>
      <c r="O200" s="85">
        <f t="shared" si="183"/>
        <v>0</v>
      </c>
      <c r="P200" s="85" t="str">
        <f t="shared" si="190"/>
        <v/>
      </c>
      <c r="Q200" s="149">
        <f t="shared" si="191"/>
        <v>0</v>
      </c>
      <c r="R200" s="116">
        <f t="shared" si="184"/>
        <v>0</v>
      </c>
      <c r="S200" s="107">
        <f t="shared" si="205"/>
        <v>0</v>
      </c>
      <c r="T200" s="44">
        <f t="shared" si="185"/>
        <v>1</v>
      </c>
      <c r="U200" s="7">
        <f t="shared" si="202"/>
        <v>0</v>
      </c>
      <c r="V200" s="13">
        <f t="shared" si="186"/>
        <v>45795</v>
      </c>
      <c r="W200" s="14" t="str">
        <f t="shared" si="192"/>
        <v>Paz</v>
      </c>
      <c r="X200" s="4" t="str">
        <f t="shared" si="187"/>
        <v/>
      </c>
      <c r="Y200" s="46" t="str">
        <f t="shared" si="188"/>
        <v/>
      </c>
      <c r="Z200" s="142" t="str">
        <f t="shared" si="193"/>
        <v/>
      </c>
      <c r="AV200" s="27">
        <f t="shared" ca="1" si="198"/>
        <v>45708</v>
      </c>
      <c r="AW200" s="137">
        <f t="shared" si="194"/>
        <v>0</v>
      </c>
      <c r="BB200" s="152">
        <f t="shared" si="199"/>
        <v>0</v>
      </c>
      <c r="BC200" s="147">
        <f t="shared" si="195"/>
        <v>0</v>
      </c>
    </row>
    <row r="201" spans="4:55" x14ac:dyDescent="0.25">
      <c r="D201" s="17"/>
      <c r="E201" s="17"/>
      <c r="F201" s="17">
        <f t="shared" ref="F201:G201" si="261">F194</f>
        <v>0</v>
      </c>
      <c r="G201" s="17">
        <f t="shared" si="261"/>
        <v>4</v>
      </c>
      <c r="H201" s="135"/>
      <c r="I201" s="117">
        <f t="shared" si="197"/>
        <v>45796</v>
      </c>
      <c r="J201" s="88"/>
      <c r="K201" s="89"/>
      <c r="L201" s="90"/>
      <c r="M201" s="86"/>
      <c r="N201" s="87">
        <f t="shared" si="208"/>
        <v>4</v>
      </c>
      <c r="O201" s="85">
        <f t="shared" si="183"/>
        <v>0</v>
      </c>
      <c r="P201" s="85" t="str">
        <f t="shared" si="190"/>
        <v/>
      </c>
      <c r="Q201" s="149">
        <f t="shared" si="191"/>
        <v>0</v>
      </c>
      <c r="R201" s="116">
        <f t="shared" si="184"/>
        <v>0</v>
      </c>
      <c r="S201" s="107">
        <f t="shared" si="205"/>
        <v>0</v>
      </c>
      <c r="T201" s="44">
        <f t="shared" si="185"/>
        <v>0</v>
      </c>
      <c r="U201" s="7">
        <f t="shared" si="202"/>
        <v>0</v>
      </c>
      <c r="V201" s="13">
        <f t="shared" si="186"/>
        <v>45796</v>
      </c>
      <c r="W201" s="14" t="str">
        <f t="shared" si="192"/>
        <v>Pzt</v>
      </c>
      <c r="X201" s="4" t="str">
        <f t="shared" si="187"/>
        <v/>
      </c>
      <c r="Y201" s="46">
        <f t="shared" si="188"/>
        <v>45796</v>
      </c>
      <c r="Z201" s="142" t="str">
        <f t="shared" si="193"/>
        <v>GENÇLİK VE SPOR BAYRAMI</v>
      </c>
      <c r="AV201" s="27">
        <f t="shared" ca="1" si="198"/>
        <v>45709</v>
      </c>
      <c r="AW201" s="137">
        <f t="shared" si="194"/>
        <v>0</v>
      </c>
      <c r="BB201" s="152">
        <f t="shared" si="199"/>
        <v>0</v>
      </c>
      <c r="BC201" s="147">
        <f t="shared" si="195"/>
        <v>0</v>
      </c>
    </row>
    <row r="202" spans="4:55" x14ac:dyDescent="0.25">
      <c r="D202" s="17"/>
      <c r="E202" s="17"/>
      <c r="F202" s="17">
        <f t="shared" ref="F202:G202" si="262">F195</f>
        <v>0</v>
      </c>
      <c r="G202" s="17">
        <f t="shared" si="262"/>
        <v>4</v>
      </c>
      <c r="H202" s="135"/>
      <c r="I202" s="117">
        <f t="shared" si="197"/>
        <v>45797</v>
      </c>
      <c r="J202" s="88"/>
      <c r="K202" s="89"/>
      <c r="L202" s="90"/>
      <c r="M202" s="86"/>
      <c r="N202" s="87">
        <f t="shared" si="208"/>
        <v>4</v>
      </c>
      <c r="O202" s="85">
        <f t="shared" si="183"/>
        <v>4</v>
      </c>
      <c r="P202" s="85" t="str">
        <f t="shared" si="190"/>
        <v/>
      </c>
      <c r="Q202" s="149">
        <f t="shared" si="191"/>
        <v>0</v>
      </c>
      <c r="R202" s="116">
        <f t="shared" si="184"/>
        <v>0</v>
      </c>
      <c r="S202" s="107">
        <f t="shared" si="205"/>
        <v>4</v>
      </c>
      <c r="T202" s="44">
        <f t="shared" si="185"/>
        <v>1</v>
      </c>
      <c r="U202" s="7">
        <f t="shared" si="202"/>
        <v>0</v>
      </c>
      <c r="V202" s="13">
        <f t="shared" si="186"/>
        <v>45797</v>
      </c>
      <c r="W202" s="14" t="str">
        <f t="shared" si="192"/>
        <v>Sal</v>
      </c>
      <c r="X202" s="4" t="str">
        <f t="shared" si="187"/>
        <v/>
      </c>
      <c r="Y202" s="46" t="str">
        <f t="shared" si="188"/>
        <v/>
      </c>
      <c r="Z202" s="142" t="str">
        <f t="shared" si="193"/>
        <v/>
      </c>
      <c r="AV202" s="27">
        <f t="shared" ca="1" si="198"/>
        <v>45710</v>
      </c>
      <c r="AW202" s="137">
        <f t="shared" si="194"/>
        <v>0</v>
      </c>
      <c r="BB202" s="152">
        <f t="shared" si="199"/>
        <v>0</v>
      </c>
      <c r="BC202" s="147">
        <f t="shared" si="195"/>
        <v>0</v>
      </c>
    </row>
    <row r="203" spans="4:55" x14ac:dyDescent="0.25">
      <c r="D203" s="17"/>
      <c r="E203" s="17"/>
      <c r="F203" s="17">
        <f t="shared" ref="F203:G203" si="263">F196</f>
        <v>0</v>
      </c>
      <c r="G203" s="17">
        <f t="shared" si="263"/>
        <v>4</v>
      </c>
      <c r="H203" s="135"/>
      <c r="I203" s="117">
        <f t="shared" si="197"/>
        <v>45798</v>
      </c>
      <c r="J203" s="88"/>
      <c r="K203" s="89"/>
      <c r="L203" s="90"/>
      <c r="M203" s="86"/>
      <c r="N203" s="87">
        <f t="shared" si="208"/>
        <v>4</v>
      </c>
      <c r="O203" s="85">
        <f t="shared" si="183"/>
        <v>4</v>
      </c>
      <c r="P203" s="85" t="str">
        <f t="shared" si="190"/>
        <v/>
      </c>
      <c r="Q203" s="149">
        <f t="shared" si="191"/>
        <v>0</v>
      </c>
      <c r="R203" s="116">
        <f t="shared" si="184"/>
        <v>0</v>
      </c>
      <c r="S203" s="107">
        <f t="shared" si="205"/>
        <v>4</v>
      </c>
      <c r="T203" s="44">
        <f t="shared" si="185"/>
        <v>1</v>
      </c>
      <c r="U203" s="7">
        <f t="shared" si="202"/>
        <v>0</v>
      </c>
      <c r="V203" s="13">
        <f t="shared" si="186"/>
        <v>45798</v>
      </c>
      <c r="W203" s="14" t="str">
        <f t="shared" si="192"/>
        <v>Çar</v>
      </c>
      <c r="X203" s="4" t="str">
        <f t="shared" si="187"/>
        <v/>
      </c>
      <c r="Y203" s="46" t="str">
        <f t="shared" si="188"/>
        <v/>
      </c>
      <c r="Z203" s="142" t="str">
        <f t="shared" si="193"/>
        <v/>
      </c>
      <c r="AV203" s="27">
        <f t="shared" ca="1" si="198"/>
        <v>45711</v>
      </c>
      <c r="AW203" s="137">
        <f t="shared" si="194"/>
        <v>0</v>
      </c>
      <c r="BB203" s="152">
        <f t="shared" si="199"/>
        <v>0</v>
      </c>
      <c r="BC203" s="147">
        <f t="shared" si="195"/>
        <v>0</v>
      </c>
    </row>
    <row r="204" spans="4:55" x14ac:dyDescent="0.25">
      <c r="D204" s="17"/>
      <c r="E204" s="17"/>
      <c r="F204" s="17">
        <f t="shared" ref="F204:G204" si="264">F197</f>
        <v>0</v>
      </c>
      <c r="G204" s="17">
        <f t="shared" si="264"/>
        <v>4</v>
      </c>
      <c r="H204" s="135"/>
      <c r="I204" s="117">
        <f t="shared" si="197"/>
        <v>45799</v>
      </c>
      <c r="J204" s="88"/>
      <c r="K204" s="89"/>
      <c r="L204" s="90"/>
      <c r="M204" s="86"/>
      <c r="N204" s="87">
        <f t="shared" si="208"/>
        <v>4</v>
      </c>
      <c r="O204" s="85">
        <f t="shared" ref="O204:O267" si="265">IF(U204&lt;=$I$6,S204,"")</f>
        <v>4</v>
      </c>
      <c r="P204" s="85" t="str">
        <f t="shared" si="190"/>
        <v/>
      </c>
      <c r="Q204" s="149">
        <f t="shared" si="191"/>
        <v>0</v>
      </c>
      <c r="R204" s="116">
        <f t="shared" ref="R204:R267" si="266">IF(U204&lt;=$I$6,U204,"")</f>
        <v>0</v>
      </c>
      <c r="S204" s="107">
        <f t="shared" si="205"/>
        <v>4</v>
      </c>
      <c r="T204" s="44">
        <f t="shared" ref="T204:T267" si="267">IF(X204="AREFE",1,(IF(I204&lt;$I$7,0,(IFERROR((VLOOKUP(I204,AC:AE,3,0)),1)))))</f>
        <v>1</v>
      </c>
      <c r="U204" s="7">
        <f t="shared" si="202"/>
        <v>0</v>
      </c>
      <c r="V204" s="13">
        <f t="shared" ref="V204:V267" si="268">I204</f>
        <v>45799</v>
      </c>
      <c r="W204" s="14" t="str">
        <f t="shared" si="192"/>
        <v>Per</v>
      </c>
      <c r="X204" s="4" t="str">
        <f t="shared" ref="X204:X267" si="269">IF((RIGHT(Z204,5))="AREFE","AREFE","")</f>
        <v/>
      </c>
      <c r="Y204" s="46" t="str">
        <f t="shared" ref="Y204:Y267" si="270">IFERROR((VLOOKUP(I204,AC:AC,1,0)),"")</f>
        <v/>
      </c>
      <c r="Z204" s="142" t="str">
        <f t="shared" si="193"/>
        <v/>
      </c>
      <c r="AV204" s="27">
        <f t="shared" ca="1" si="198"/>
        <v>45712</v>
      </c>
      <c r="AW204" s="137">
        <f t="shared" si="194"/>
        <v>0</v>
      </c>
      <c r="BB204" s="152">
        <f t="shared" si="199"/>
        <v>0</v>
      </c>
      <c r="BC204" s="147">
        <f t="shared" si="195"/>
        <v>0</v>
      </c>
    </row>
    <row r="205" spans="4:55" x14ac:dyDescent="0.25">
      <c r="D205" s="17"/>
      <c r="E205" s="17"/>
      <c r="F205" s="17">
        <f t="shared" ref="F205:G205" si="271">F198</f>
        <v>0</v>
      </c>
      <c r="G205" s="17">
        <f t="shared" si="271"/>
        <v>4</v>
      </c>
      <c r="H205" s="135"/>
      <c r="I205" s="117">
        <f t="shared" si="197"/>
        <v>45800</v>
      </c>
      <c r="J205" s="88"/>
      <c r="K205" s="89"/>
      <c r="L205" s="90"/>
      <c r="M205" s="86"/>
      <c r="N205" s="87">
        <f t="shared" si="208"/>
        <v>4</v>
      </c>
      <c r="O205" s="85">
        <f t="shared" si="265"/>
        <v>4</v>
      </c>
      <c r="P205" s="85" t="str">
        <f t="shared" ref="P205:P268" si="272">IF(R205=0,"",(IF(AW205&gt;0,AW205,O205)))</f>
        <v/>
      </c>
      <c r="Q205" s="149">
        <f t="shared" ref="Q205:Q263" si="273">IF((IF(BC205&gt;0,BC205,P205))&gt;=BB205,BB205,0)</f>
        <v>0</v>
      </c>
      <c r="R205" s="116">
        <f t="shared" si="266"/>
        <v>0</v>
      </c>
      <c r="S205" s="107">
        <f t="shared" si="205"/>
        <v>4</v>
      </c>
      <c r="T205" s="44">
        <f t="shared" si="267"/>
        <v>1</v>
      </c>
      <c r="U205" s="7">
        <f t="shared" si="202"/>
        <v>0</v>
      </c>
      <c r="V205" s="13">
        <f t="shared" si="268"/>
        <v>45800</v>
      </c>
      <c r="W205" s="14" t="str">
        <f t="shared" ref="W205:W268" si="274">TEXT(V205,"GGG")</f>
        <v>Cum</v>
      </c>
      <c r="X205" s="4" t="str">
        <f t="shared" si="269"/>
        <v/>
      </c>
      <c r="Y205" s="46" t="str">
        <f t="shared" si="270"/>
        <v/>
      </c>
      <c r="Z205" s="142" t="str">
        <f t="shared" ref="Z205:Z268" si="275">IF((IF(OR($I$6="",$I$7=""),"",(VLOOKUP(Y205,AC:AF,4,0))))=0,"",(IF(OR($I$6="",$I$7=""),"",(VLOOKUP(Y205,AC:AF,4,0)))))</f>
        <v/>
      </c>
      <c r="AV205" s="27">
        <f t="shared" ca="1" si="198"/>
        <v>45713</v>
      </c>
      <c r="AW205" s="137">
        <f t="shared" ref="AW205:AW268" si="276">IFERROR((IF(R205=0,0,(AU205-R205))),0)</f>
        <v>0</v>
      </c>
      <c r="BB205" s="152">
        <f t="shared" si="199"/>
        <v>0</v>
      </c>
      <c r="BC205" s="147">
        <f t="shared" ref="BC205:BC268" si="277">IFERROR((O205-P205),0)</f>
        <v>0</v>
      </c>
    </row>
    <row r="206" spans="4:55" x14ac:dyDescent="0.25">
      <c r="D206" s="17"/>
      <c r="E206" s="17"/>
      <c r="F206" s="17">
        <f t="shared" ref="F206:G206" si="278">F199</f>
        <v>0</v>
      </c>
      <c r="G206" s="17">
        <f t="shared" si="278"/>
        <v>0</v>
      </c>
      <c r="H206" s="135"/>
      <c r="I206" s="117">
        <f t="shared" ref="I206:I269" si="279">IF($I$7="","",(IF($I$7="",0,(I205+1))))</f>
        <v>45801</v>
      </c>
      <c r="J206" s="88"/>
      <c r="K206" s="89"/>
      <c r="L206" s="90"/>
      <c r="M206" s="86"/>
      <c r="N206" s="87">
        <f t="shared" si="208"/>
        <v>0</v>
      </c>
      <c r="O206" s="85">
        <f t="shared" si="265"/>
        <v>0</v>
      </c>
      <c r="P206" s="85" t="str">
        <f t="shared" si="272"/>
        <v/>
      </c>
      <c r="Q206" s="149">
        <f t="shared" si="273"/>
        <v>0</v>
      </c>
      <c r="R206" s="116">
        <f t="shared" si="266"/>
        <v>0</v>
      </c>
      <c r="S206" s="107">
        <f t="shared" si="205"/>
        <v>0</v>
      </c>
      <c r="T206" s="44">
        <f t="shared" si="267"/>
        <v>1</v>
      </c>
      <c r="U206" s="7">
        <f t="shared" si="202"/>
        <v>0</v>
      </c>
      <c r="V206" s="13">
        <f t="shared" si="268"/>
        <v>45801</v>
      </c>
      <c r="W206" s="14" t="str">
        <f t="shared" si="274"/>
        <v>Cmt</v>
      </c>
      <c r="X206" s="4" t="str">
        <f t="shared" si="269"/>
        <v/>
      </c>
      <c r="Y206" s="46" t="str">
        <f t="shared" si="270"/>
        <v/>
      </c>
      <c r="Z206" s="142" t="str">
        <f t="shared" si="275"/>
        <v/>
      </c>
      <c r="AV206" s="27">
        <f t="shared" ref="AV206:AV269" ca="1" si="280">AV205+1</f>
        <v>45714</v>
      </c>
      <c r="AW206" s="137">
        <f t="shared" si="276"/>
        <v>0</v>
      </c>
      <c r="BB206" s="152">
        <f t="shared" ref="BB206:BB269" si="281">IFERROR((IF((R206-R205)&lt;0,0,(R206-R205))),0)</f>
        <v>0</v>
      </c>
      <c r="BC206" s="147">
        <f t="shared" si="277"/>
        <v>0</v>
      </c>
    </row>
    <row r="207" spans="4:55" x14ac:dyDescent="0.25">
      <c r="D207" s="17"/>
      <c r="E207" s="17"/>
      <c r="F207" s="17">
        <f t="shared" ref="F207:G207" si="282">F200</f>
        <v>0</v>
      </c>
      <c r="G207" s="17">
        <f t="shared" si="282"/>
        <v>0</v>
      </c>
      <c r="H207" s="135"/>
      <c r="I207" s="117">
        <f t="shared" si="279"/>
        <v>45802</v>
      </c>
      <c r="J207" s="88"/>
      <c r="K207" s="89"/>
      <c r="L207" s="90"/>
      <c r="M207" s="86"/>
      <c r="N207" s="87">
        <f t="shared" si="208"/>
        <v>0</v>
      </c>
      <c r="O207" s="85">
        <f t="shared" si="265"/>
        <v>0</v>
      </c>
      <c r="P207" s="85" t="str">
        <f t="shared" si="272"/>
        <v/>
      </c>
      <c r="Q207" s="149">
        <f t="shared" si="273"/>
        <v>0</v>
      </c>
      <c r="R207" s="116">
        <f t="shared" si="266"/>
        <v>0</v>
      </c>
      <c r="S207" s="107">
        <f t="shared" si="205"/>
        <v>0</v>
      </c>
      <c r="T207" s="44">
        <f t="shared" si="267"/>
        <v>1</v>
      </c>
      <c r="U207" s="7">
        <f t="shared" si="202"/>
        <v>0</v>
      </c>
      <c r="V207" s="13">
        <f t="shared" si="268"/>
        <v>45802</v>
      </c>
      <c r="W207" s="14" t="str">
        <f t="shared" si="274"/>
        <v>Paz</v>
      </c>
      <c r="X207" s="4" t="str">
        <f t="shared" si="269"/>
        <v/>
      </c>
      <c r="Y207" s="46" t="str">
        <f t="shared" si="270"/>
        <v/>
      </c>
      <c r="Z207" s="142" t="str">
        <f t="shared" si="275"/>
        <v/>
      </c>
      <c r="AV207" s="27">
        <f t="shared" ca="1" si="280"/>
        <v>45715</v>
      </c>
      <c r="AW207" s="137">
        <f t="shared" si="276"/>
        <v>0</v>
      </c>
      <c r="BB207" s="152">
        <f t="shared" si="281"/>
        <v>0</v>
      </c>
      <c r="BC207" s="147">
        <f t="shared" si="277"/>
        <v>0</v>
      </c>
    </row>
    <row r="208" spans="4:55" x14ac:dyDescent="0.25">
      <c r="D208" s="17"/>
      <c r="E208" s="17"/>
      <c r="F208" s="17">
        <f t="shared" ref="F208:G208" si="283">F201</f>
        <v>0</v>
      </c>
      <c r="G208" s="17">
        <f t="shared" si="283"/>
        <v>4</v>
      </c>
      <c r="H208" s="135"/>
      <c r="I208" s="117">
        <f t="shared" si="279"/>
        <v>45803</v>
      </c>
      <c r="J208" s="88"/>
      <c r="K208" s="89"/>
      <c r="L208" s="90"/>
      <c r="M208" s="86"/>
      <c r="N208" s="87">
        <f t="shared" si="208"/>
        <v>4</v>
      </c>
      <c r="O208" s="85">
        <f t="shared" si="265"/>
        <v>4</v>
      </c>
      <c r="P208" s="85" t="str">
        <f t="shared" si="272"/>
        <v/>
      </c>
      <c r="Q208" s="149">
        <f t="shared" si="273"/>
        <v>0</v>
      </c>
      <c r="R208" s="116">
        <f t="shared" si="266"/>
        <v>0</v>
      </c>
      <c r="S208" s="107">
        <f t="shared" si="205"/>
        <v>4</v>
      </c>
      <c r="T208" s="44">
        <f t="shared" si="267"/>
        <v>1</v>
      </c>
      <c r="U208" s="7">
        <f t="shared" ref="U208:U271" si="284">IF(U207=0,0,IF(U207&gt;=$I$6,0,IF((U207+S208)&gt;=$I$6,$I$6,(U207+S208))))</f>
        <v>0</v>
      </c>
      <c r="V208" s="13">
        <f t="shared" si="268"/>
        <v>45803</v>
      </c>
      <c r="W208" s="14" t="str">
        <f t="shared" si="274"/>
        <v>Pzt</v>
      </c>
      <c r="X208" s="4" t="str">
        <f t="shared" si="269"/>
        <v/>
      </c>
      <c r="Y208" s="46" t="str">
        <f t="shared" si="270"/>
        <v/>
      </c>
      <c r="Z208" s="142" t="str">
        <f t="shared" si="275"/>
        <v/>
      </c>
      <c r="AV208" s="27">
        <f t="shared" ca="1" si="280"/>
        <v>45716</v>
      </c>
      <c r="AW208" s="137">
        <f t="shared" si="276"/>
        <v>0</v>
      </c>
      <c r="BB208" s="152">
        <f t="shared" si="281"/>
        <v>0</v>
      </c>
      <c r="BC208" s="147">
        <f t="shared" si="277"/>
        <v>0</v>
      </c>
    </row>
    <row r="209" spans="4:55" x14ac:dyDescent="0.25">
      <c r="D209" s="17"/>
      <c r="E209" s="17"/>
      <c r="F209" s="17">
        <f t="shared" ref="F209:G209" si="285">F202</f>
        <v>0</v>
      </c>
      <c r="G209" s="17">
        <f t="shared" si="285"/>
        <v>4</v>
      </c>
      <c r="H209" s="135"/>
      <c r="I209" s="117">
        <f t="shared" si="279"/>
        <v>45804</v>
      </c>
      <c r="J209" s="88"/>
      <c r="K209" s="89"/>
      <c r="L209" s="90"/>
      <c r="M209" s="86"/>
      <c r="N209" s="87">
        <f t="shared" si="208"/>
        <v>4</v>
      </c>
      <c r="O209" s="85">
        <f t="shared" si="265"/>
        <v>4</v>
      </c>
      <c r="P209" s="85" t="str">
        <f t="shared" si="272"/>
        <v/>
      </c>
      <c r="Q209" s="149">
        <f t="shared" si="273"/>
        <v>0</v>
      </c>
      <c r="R209" s="116">
        <f t="shared" si="266"/>
        <v>0</v>
      </c>
      <c r="S209" s="107">
        <f t="shared" si="205"/>
        <v>4</v>
      </c>
      <c r="T209" s="44">
        <f t="shared" si="267"/>
        <v>1</v>
      </c>
      <c r="U209" s="7">
        <f t="shared" si="284"/>
        <v>0</v>
      </c>
      <c r="V209" s="13">
        <f t="shared" si="268"/>
        <v>45804</v>
      </c>
      <c r="W209" s="14" t="str">
        <f t="shared" si="274"/>
        <v>Sal</v>
      </c>
      <c r="X209" s="4" t="str">
        <f t="shared" si="269"/>
        <v/>
      </c>
      <c r="Y209" s="46" t="str">
        <f t="shared" si="270"/>
        <v/>
      </c>
      <c r="Z209" s="142" t="str">
        <f t="shared" si="275"/>
        <v/>
      </c>
      <c r="AV209" s="27">
        <f t="shared" ca="1" si="280"/>
        <v>45717</v>
      </c>
      <c r="AW209" s="137">
        <f t="shared" si="276"/>
        <v>0</v>
      </c>
      <c r="BB209" s="152">
        <f t="shared" si="281"/>
        <v>0</v>
      </c>
      <c r="BC209" s="147">
        <f t="shared" si="277"/>
        <v>0</v>
      </c>
    </row>
    <row r="210" spans="4:55" x14ac:dyDescent="0.25">
      <c r="D210" s="17"/>
      <c r="E210" s="17"/>
      <c r="F210" s="17">
        <f t="shared" ref="F210:G210" si="286">F203</f>
        <v>0</v>
      </c>
      <c r="G210" s="17">
        <f t="shared" si="286"/>
        <v>4</v>
      </c>
      <c r="H210" s="135"/>
      <c r="I210" s="117">
        <f t="shared" si="279"/>
        <v>45805</v>
      </c>
      <c r="J210" s="88"/>
      <c r="K210" s="89"/>
      <c r="L210" s="90"/>
      <c r="M210" s="86"/>
      <c r="N210" s="87">
        <f t="shared" si="208"/>
        <v>4</v>
      </c>
      <c r="O210" s="85">
        <f t="shared" si="265"/>
        <v>4</v>
      </c>
      <c r="P210" s="85" t="str">
        <f t="shared" si="272"/>
        <v/>
      </c>
      <c r="Q210" s="149">
        <f t="shared" si="273"/>
        <v>0</v>
      </c>
      <c r="R210" s="116">
        <f t="shared" si="266"/>
        <v>0</v>
      </c>
      <c r="S210" s="107">
        <f t="shared" ref="S210:S273" si="287">N210*T210</f>
        <v>4</v>
      </c>
      <c r="T210" s="44">
        <f t="shared" si="267"/>
        <v>1</v>
      </c>
      <c r="U210" s="7">
        <f t="shared" si="284"/>
        <v>0</v>
      </c>
      <c r="V210" s="13">
        <f t="shared" si="268"/>
        <v>45805</v>
      </c>
      <c r="W210" s="14" t="str">
        <f t="shared" si="274"/>
        <v>Çar</v>
      </c>
      <c r="X210" s="4" t="str">
        <f t="shared" si="269"/>
        <v/>
      </c>
      <c r="Y210" s="46" t="str">
        <f t="shared" si="270"/>
        <v/>
      </c>
      <c r="Z210" s="142" t="str">
        <f t="shared" si="275"/>
        <v/>
      </c>
      <c r="AV210" s="27">
        <f t="shared" ca="1" si="280"/>
        <v>45718</v>
      </c>
      <c r="AW210" s="137">
        <f t="shared" si="276"/>
        <v>0</v>
      </c>
      <c r="BB210" s="152">
        <f t="shared" si="281"/>
        <v>0</v>
      </c>
      <c r="BC210" s="147">
        <f t="shared" si="277"/>
        <v>0</v>
      </c>
    </row>
    <row r="211" spans="4:55" x14ac:dyDescent="0.25">
      <c r="D211" s="17"/>
      <c r="E211" s="17"/>
      <c r="F211" s="17">
        <f t="shared" ref="F211:G211" si="288">F204</f>
        <v>0</v>
      </c>
      <c r="G211" s="17">
        <f t="shared" si="288"/>
        <v>4</v>
      </c>
      <c r="H211" s="135"/>
      <c r="I211" s="117">
        <f t="shared" si="279"/>
        <v>45806</v>
      </c>
      <c r="J211" s="88"/>
      <c r="K211" s="89"/>
      <c r="L211" s="90"/>
      <c r="M211" s="86"/>
      <c r="N211" s="87">
        <f t="shared" si="208"/>
        <v>4</v>
      </c>
      <c r="O211" s="85">
        <f t="shared" si="265"/>
        <v>4</v>
      </c>
      <c r="P211" s="85" t="str">
        <f t="shared" si="272"/>
        <v/>
      </c>
      <c r="Q211" s="149">
        <f t="shared" si="273"/>
        <v>0</v>
      </c>
      <c r="R211" s="116">
        <f t="shared" si="266"/>
        <v>0</v>
      </c>
      <c r="S211" s="107">
        <f t="shared" si="287"/>
        <v>4</v>
      </c>
      <c r="T211" s="44">
        <f t="shared" si="267"/>
        <v>1</v>
      </c>
      <c r="U211" s="7">
        <f t="shared" si="284"/>
        <v>0</v>
      </c>
      <c r="V211" s="13">
        <f t="shared" si="268"/>
        <v>45806</v>
      </c>
      <c r="W211" s="14" t="str">
        <f t="shared" si="274"/>
        <v>Per</v>
      </c>
      <c r="X211" s="4" t="str">
        <f t="shared" si="269"/>
        <v/>
      </c>
      <c r="Y211" s="46" t="str">
        <f t="shared" si="270"/>
        <v/>
      </c>
      <c r="Z211" s="142" t="str">
        <f t="shared" si="275"/>
        <v/>
      </c>
      <c r="AV211" s="27">
        <f t="shared" ca="1" si="280"/>
        <v>45719</v>
      </c>
      <c r="AW211" s="137">
        <f t="shared" si="276"/>
        <v>0</v>
      </c>
      <c r="BB211" s="152">
        <f t="shared" si="281"/>
        <v>0</v>
      </c>
      <c r="BC211" s="147">
        <f t="shared" si="277"/>
        <v>0</v>
      </c>
    </row>
    <row r="212" spans="4:55" x14ac:dyDescent="0.25">
      <c r="D212" s="17"/>
      <c r="E212" s="17"/>
      <c r="F212" s="17">
        <f t="shared" ref="F212:G212" si="289">F205</f>
        <v>0</v>
      </c>
      <c r="G212" s="17">
        <f t="shared" si="289"/>
        <v>4</v>
      </c>
      <c r="H212" s="135"/>
      <c r="I212" s="117">
        <f t="shared" si="279"/>
        <v>45807</v>
      </c>
      <c r="J212" s="88"/>
      <c r="K212" s="89"/>
      <c r="L212" s="90"/>
      <c r="M212" s="86"/>
      <c r="N212" s="87">
        <f t="shared" ref="N212:N275" si="290">IF(X212="AREFE",F212,F212+G212)</f>
        <v>4</v>
      </c>
      <c r="O212" s="85">
        <f t="shared" si="265"/>
        <v>4</v>
      </c>
      <c r="P212" s="85" t="str">
        <f t="shared" si="272"/>
        <v/>
      </c>
      <c r="Q212" s="149">
        <f t="shared" si="273"/>
        <v>0</v>
      </c>
      <c r="R212" s="116">
        <f t="shared" si="266"/>
        <v>0</v>
      </c>
      <c r="S212" s="107">
        <f t="shared" si="287"/>
        <v>4</v>
      </c>
      <c r="T212" s="44">
        <f t="shared" si="267"/>
        <v>1</v>
      </c>
      <c r="U212" s="7">
        <f t="shared" si="284"/>
        <v>0</v>
      </c>
      <c r="V212" s="13">
        <f t="shared" si="268"/>
        <v>45807</v>
      </c>
      <c r="W212" s="14" t="str">
        <f t="shared" si="274"/>
        <v>Cum</v>
      </c>
      <c r="X212" s="4" t="str">
        <f t="shared" si="269"/>
        <v/>
      </c>
      <c r="Y212" s="46" t="str">
        <f t="shared" si="270"/>
        <v/>
      </c>
      <c r="Z212" s="142" t="str">
        <f t="shared" si="275"/>
        <v/>
      </c>
      <c r="AV212" s="27">
        <f t="shared" ca="1" si="280"/>
        <v>45720</v>
      </c>
      <c r="AW212" s="137">
        <f t="shared" si="276"/>
        <v>0</v>
      </c>
      <c r="BB212" s="152">
        <f t="shared" si="281"/>
        <v>0</v>
      </c>
      <c r="BC212" s="147">
        <f t="shared" si="277"/>
        <v>0</v>
      </c>
    </row>
    <row r="213" spans="4:55" x14ac:dyDescent="0.25">
      <c r="D213" s="17"/>
      <c r="E213" s="17"/>
      <c r="F213" s="17">
        <f t="shared" ref="F213:G213" si="291">F206</f>
        <v>0</v>
      </c>
      <c r="G213" s="17">
        <f t="shared" si="291"/>
        <v>0</v>
      </c>
      <c r="H213" s="135"/>
      <c r="I213" s="117">
        <f t="shared" si="279"/>
        <v>45808</v>
      </c>
      <c r="J213" s="88"/>
      <c r="K213" s="89"/>
      <c r="L213" s="90"/>
      <c r="M213" s="86"/>
      <c r="N213" s="87">
        <f t="shared" si="290"/>
        <v>0</v>
      </c>
      <c r="O213" s="85">
        <f t="shared" si="265"/>
        <v>0</v>
      </c>
      <c r="P213" s="85" t="str">
        <f t="shared" si="272"/>
        <v/>
      </c>
      <c r="Q213" s="149">
        <f t="shared" si="273"/>
        <v>0</v>
      </c>
      <c r="R213" s="116">
        <f t="shared" si="266"/>
        <v>0</v>
      </c>
      <c r="S213" s="107">
        <f t="shared" si="287"/>
        <v>0</v>
      </c>
      <c r="T213" s="44">
        <f t="shared" si="267"/>
        <v>1</v>
      </c>
      <c r="U213" s="7">
        <f t="shared" si="284"/>
        <v>0</v>
      </c>
      <c r="V213" s="13">
        <f t="shared" si="268"/>
        <v>45808</v>
      </c>
      <c r="W213" s="14" t="str">
        <f t="shared" si="274"/>
        <v>Cmt</v>
      </c>
      <c r="X213" s="4" t="str">
        <f t="shared" si="269"/>
        <v/>
      </c>
      <c r="Y213" s="46" t="str">
        <f t="shared" si="270"/>
        <v/>
      </c>
      <c r="Z213" s="142" t="str">
        <f t="shared" si="275"/>
        <v/>
      </c>
      <c r="AV213" s="27">
        <f t="shared" ca="1" si="280"/>
        <v>45721</v>
      </c>
      <c r="AW213" s="137">
        <f t="shared" si="276"/>
        <v>0</v>
      </c>
      <c r="BB213" s="152">
        <f t="shared" si="281"/>
        <v>0</v>
      </c>
      <c r="BC213" s="147">
        <f t="shared" si="277"/>
        <v>0</v>
      </c>
    </row>
    <row r="214" spans="4:55" x14ac:dyDescent="0.25">
      <c r="D214" s="17"/>
      <c r="E214" s="17"/>
      <c r="F214" s="17">
        <f t="shared" ref="F214:G214" si="292">F207</f>
        <v>0</v>
      </c>
      <c r="G214" s="17">
        <f t="shared" si="292"/>
        <v>0</v>
      </c>
      <c r="H214" s="135"/>
      <c r="I214" s="117">
        <f t="shared" si="279"/>
        <v>45809</v>
      </c>
      <c r="J214" s="88"/>
      <c r="K214" s="89"/>
      <c r="L214" s="90"/>
      <c r="M214" s="86"/>
      <c r="N214" s="87">
        <f t="shared" si="290"/>
        <v>0</v>
      </c>
      <c r="O214" s="85">
        <f t="shared" si="265"/>
        <v>0</v>
      </c>
      <c r="P214" s="85" t="str">
        <f t="shared" si="272"/>
        <v/>
      </c>
      <c r="Q214" s="149">
        <f t="shared" si="273"/>
        <v>0</v>
      </c>
      <c r="R214" s="116">
        <f t="shared" si="266"/>
        <v>0</v>
      </c>
      <c r="S214" s="107">
        <f t="shared" si="287"/>
        <v>0</v>
      </c>
      <c r="T214" s="44">
        <f t="shared" si="267"/>
        <v>1</v>
      </c>
      <c r="U214" s="7">
        <f t="shared" si="284"/>
        <v>0</v>
      </c>
      <c r="V214" s="13">
        <f t="shared" si="268"/>
        <v>45809</v>
      </c>
      <c r="W214" s="14" t="str">
        <f t="shared" si="274"/>
        <v>Paz</v>
      </c>
      <c r="X214" s="4" t="str">
        <f t="shared" si="269"/>
        <v/>
      </c>
      <c r="Y214" s="46" t="str">
        <f t="shared" si="270"/>
        <v/>
      </c>
      <c r="Z214" s="142" t="str">
        <f t="shared" si="275"/>
        <v/>
      </c>
      <c r="AV214" s="27">
        <f t="shared" ca="1" si="280"/>
        <v>45722</v>
      </c>
      <c r="AW214" s="137">
        <f t="shared" si="276"/>
        <v>0</v>
      </c>
      <c r="BB214" s="152">
        <f t="shared" si="281"/>
        <v>0</v>
      </c>
      <c r="BC214" s="147">
        <f t="shared" si="277"/>
        <v>0</v>
      </c>
    </row>
    <row r="215" spans="4:55" x14ac:dyDescent="0.25">
      <c r="D215" s="17"/>
      <c r="E215" s="17"/>
      <c r="F215" s="17">
        <f t="shared" ref="F215:G215" si="293">F208</f>
        <v>0</v>
      </c>
      <c r="G215" s="17">
        <f t="shared" si="293"/>
        <v>4</v>
      </c>
      <c r="H215" s="135"/>
      <c r="I215" s="117">
        <f t="shared" si="279"/>
        <v>45810</v>
      </c>
      <c r="J215" s="88"/>
      <c r="K215" s="89"/>
      <c r="L215" s="90"/>
      <c r="M215" s="86"/>
      <c r="N215" s="87">
        <f t="shared" si="290"/>
        <v>4</v>
      </c>
      <c r="O215" s="85">
        <f t="shared" si="265"/>
        <v>4</v>
      </c>
      <c r="P215" s="85" t="str">
        <f t="shared" si="272"/>
        <v/>
      </c>
      <c r="Q215" s="149">
        <f t="shared" si="273"/>
        <v>0</v>
      </c>
      <c r="R215" s="116">
        <f t="shared" si="266"/>
        <v>0</v>
      </c>
      <c r="S215" s="107">
        <f t="shared" si="287"/>
        <v>4</v>
      </c>
      <c r="T215" s="44">
        <f t="shared" si="267"/>
        <v>1</v>
      </c>
      <c r="U215" s="7">
        <f t="shared" si="284"/>
        <v>0</v>
      </c>
      <c r="V215" s="13">
        <f t="shared" si="268"/>
        <v>45810</v>
      </c>
      <c r="W215" s="14" t="str">
        <f t="shared" si="274"/>
        <v>Pzt</v>
      </c>
      <c r="X215" s="4" t="str">
        <f t="shared" si="269"/>
        <v/>
      </c>
      <c r="Y215" s="46" t="str">
        <f t="shared" si="270"/>
        <v/>
      </c>
      <c r="Z215" s="142" t="str">
        <f t="shared" si="275"/>
        <v/>
      </c>
      <c r="AV215" s="27">
        <f t="shared" ca="1" si="280"/>
        <v>45723</v>
      </c>
      <c r="AW215" s="137">
        <f t="shared" si="276"/>
        <v>0</v>
      </c>
      <c r="BB215" s="152">
        <f t="shared" si="281"/>
        <v>0</v>
      </c>
      <c r="BC215" s="147">
        <f t="shared" si="277"/>
        <v>0</v>
      </c>
    </row>
    <row r="216" spans="4:55" x14ac:dyDescent="0.25">
      <c r="D216" s="17"/>
      <c r="E216" s="17"/>
      <c r="F216" s="17">
        <f t="shared" ref="F216:G216" si="294">F209</f>
        <v>0</v>
      </c>
      <c r="G216" s="17">
        <f t="shared" si="294"/>
        <v>4</v>
      </c>
      <c r="H216" s="135"/>
      <c r="I216" s="117">
        <f t="shared" si="279"/>
        <v>45811</v>
      </c>
      <c r="J216" s="88"/>
      <c r="K216" s="89"/>
      <c r="L216" s="90"/>
      <c r="M216" s="86"/>
      <c r="N216" s="87">
        <f t="shared" si="290"/>
        <v>4</v>
      </c>
      <c r="O216" s="85">
        <f t="shared" si="265"/>
        <v>4</v>
      </c>
      <c r="P216" s="85" t="str">
        <f t="shared" si="272"/>
        <v/>
      </c>
      <c r="Q216" s="149">
        <f t="shared" si="273"/>
        <v>0</v>
      </c>
      <c r="R216" s="116">
        <f t="shared" si="266"/>
        <v>0</v>
      </c>
      <c r="S216" s="107">
        <f t="shared" si="287"/>
        <v>4</v>
      </c>
      <c r="T216" s="44">
        <f t="shared" si="267"/>
        <v>1</v>
      </c>
      <c r="U216" s="7">
        <f t="shared" si="284"/>
        <v>0</v>
      </c>
      <c r="V216" s="13">
        <f t="shared" si="268"/>
        <v>45811</v>
      </c>
      <c r="W216" s="14" t="str">
        <f t="shared" si="274"/>
        <v>Sal</v>
      </c>
      <c r="X216" s="4" t="str">
        <f t="shared" si="269"/>
        <v/>
      </c>
      <c r="Y216" s="46" t="str">
        <f t="shared" si="270"/>
        <v/>
      </c>
      <c r="Z216" s="142" t="str">
        <f t="shared" si="275"/>
        <v/>
      </c>
      <c r="AV216" s="27">
        <f t="shared" ca="1" si="280"/>
        <v>45724</v>
      </c>
      <c r="AW216" s="137">
        <f t="shared" si="276"/>
        <v>0</v>
      </c>
      <c r="BB216" s="152">
        <f t="shared" si="281"/>
        <v>0</v>
      </c>
      <c r="BC216" s="147">
        <f t="shared" si="277"/>
        <v>0</v>
      </c>
    </row>
    <row r="217" spans="4:55" x14ac:dyDescent="0.25">
      <c r="D217" s="17"/>
      <c r="E217" s="17"/>
      <c r="F217" s="17">
        <f t="shared" ref="F217:G217" si="295">F210</f>
        <v>0</v>
      </c>
      <c r="G217" s="17">
        <f t="shared" si="295"/>
        <v>4</v>
      </c>
      <c r="H217" s="135"/>
      <c r="I217" s="117">
        <f t="shared" si="279"/>
        <v>45812</v>
      </c>
      <c r="J217" s="88"/>
      <c r="K217" s="89"/>
      <c r="L217" s="90"/>
      <c r="M217" s="86"/>
      <c r="N217" s="87">
        <f t="shared" si="290"/>
        <v>4</v>
      </c>
      <c r="O217" s="85">
        <f t="shared" si="265"/>
        <v>4</v>
      </c>
      <c r="P217" s="85" t="str">
        <f t="shared" si="272"/>
        <v/>
      </c>
      <c r="Q217" s="149">
        <f t="shared" si="273"/>
        <v>0</v>
      </c>
      <c r="R217" s="116">
        <f t="shared" si="266"/>
        <v>0</v>
      </c>
      <c r="S217" s="107">
        <f t="shared" si="287"/>
        <v>4</v>
      </c>
      <c r="T217" s="44">
        <f t="shared" si="267"/>
        <v>1</v>
      </c>
      <c r="U217" s="7">
        <f t="shared" si="284"/>
        <v>0</v>
      </c>
      <c r="V217" s="13">
        <f t="shared" si="268"/>
        <v>45812</v>
      </c>
      <c r="W217" s="14" t="str">
        <f t="shared" si="274"/>
        <v>Çar</v>
      </c>
      <c r="X217" s="4" t="str">
        <f t="shared" si="269"/>
        <v/>
      </c>
      <c r="Y217" s="46" t="str">
        <f t="shared" si="270"/>
        <v/>
      </c>
      <c r="Z217" s="142" t="str">
        <f t="shared" si="275"/>
        <v/>
      </c>
      <c r="AV217" s="27">
        <f t="shared" ca="1" si="280"/>
        <v>45725</v>
      </c>
      <c r="AW217" s="137">
        <f t="shared" si="276"/>
        <v>0</v>
      </c>
      <c r="BB217" s="152">
        <f t="shared" si="281"/>
        <v>0</v>
      </c>
      <c r="BC217" s="147">
        <f t="shared" si="277"/>
        <v>0</v>
      </c>
    </row>
    <row r="218" spans="4:55" x14ac:dyDescent="0.25">
      <c r="D218" s="17"/>
      <c r="E218" s="17"/>
      <c r="F218" s="17">
        <f t="shared" ref="F218:G218" si="296">F211</f>
        <v>0</v>
      </c>
      <c r="G218" s="17">
        <f t="shared" si="296"/>
        <v>4</v>
      </c>
      <c r="H218" s="135"/>
      <c r="I218" s="117">
        <f t="shared" si="279"/>
        <v>45813</v>
      </c>
      <c r="J218" s="88"/>
      <c r="K218" s="89"/>
      <c r="L218" s="90"/>
      <c r="M218" s="86"/>
      <c r="N218" s="87">
        <f t="shared" si="290"/>
        <v>0</v>
      </c>
      <c r="O218" s="85">
        <f t="shared" si="265"/>
        <v>0</v>
      </c>
      <c r="P218" s="85" t="str">
        <f t="shared" si="272"/>
        <v/>
      </c>
      <c r="Q218" s="149">
        <f t="shared" si="273"/>
        <v>0</v>
      </c>
      <c r="R218" s="116">
        <f t="shared" si="266"/>
        <v>0</v>
      </c>
      <c r="S218" s="107">
        <f t="shared" si="287"/>
        <v>0</v>
      </c>
      <c r="T218" s="44">
        <f t="shared" si="267"/>
        <v>1</v>
      </c>
      <c r="U218" s="7">
        <f t="shared" si="284"/>
        <v>0</v>
      </c>
      <c r="V218" s="13">
        <f t="shared" si="268"/>
        <v>45813</v>
      </c>
      <c r="W218" s="14" t="str">
        <f t="shared" si="274"/>
        <v>Per</v>
      </c>
      <c r="X218" s="4" t="str">
        <f t="shared" si="269"/>
        <v>AREFE</v>
      </c>
      <c r="Y218" s="46">
        <f t="shared" si="270"/>
        <v>45813</v>
      </c>
      <c r="Z218" s="142" t="str">
        <f t="shared" si="275"/>
        <v>KURBAN BAYRAMI-AREFE</v>
      </c>
      <c r="AV218" s="27">
        <f t="shared" ca="1" si="280"/>
        <v>45726</v>
      </c>
      <c r="AW218" s="137">
        <f t="shared" si="276"/>
        <v>0</v>
      </c>
      <c r="BB218" s="152">
        <f t="shared" si="281"/>
        <v>0</v>
      </c>
      <c r="BC218" s="147">
        <f t="shared" si="277"/>
        <v>0</v>
      </c>
    </row>
    <row r="219" spans="4:55" x14ac:dyDescent="0.25">
      <c r="D219" s="17"/>
      <c r="E219" s="17"/>
      <c r="F219" s="17">
        <f t="shared" ref="F219:G219" si="297">F212</f>
        <v>0</v>
      </c>
      <c r="G219" s="17">
        <f t="shared" si="297"/>
        <v>4</v>
      </c>
      <c r="H219" s="135"/>
      <c r="I219" s="117">
        <f t="shared" si="279"/>
        <v>45814</v>
      </c>
      <c r="J219" s="88"/>
      <c r="K219" s="89"/>
      <c r="L219" s="90"/>
      <c r="M219" s="86"/>
      <c r="N219" s="87">
        <f t="shared" si="290"/>
        <v>4</v>
      </c>
      <c r="O219" s="85">
        <f t="shared" si="265"/>
        <v>0</v>
      </c>
      <c r="P219" s="85" t="str">
        <f t="shared" si="272"/>
        <v/>
      </c>
      <c r="Q219" s="149">
        <f t="shared" si="273"/>
        <v>0</v>
      </c>
      <c r="R219" s="116">
        <f t="shared" si="266"/>
        <v>0</v>
      </c>
      <c r="S219" s="107">
        <f t="shared" si="287"/>
        <v>0</v>
      </c>
      <c r="T219" s="44">
        <f t="shared" si="267"/>
        <v>0</v>
      </c>
      <c r="U219" s="7">
        <f t="shared" si="284"/>
        <v>0</v>
      </c>
      <c r="V219" s="13">
        <f t="shared" si="268"/>
        <v>45814</v>
      </c>
      <c r="W219" s="14" t="str">
        <f t="shared" si="274"/>
        <v>Cum</v>
      </c>
      <c r="X219" s="4" t="str">
        <f t="shared" si="269"/>
        <v/>
      </c>
      <c r="Y219" s="46">
        <f t="shared" si="270"/>
        <v>45814</v>
      </c>
      <c r="Z219" s="142" t="str">
        <f t="shared" si="275"/>
        <v>KURBAN BAYRAMI-1</v>
      </c>
      <c r="AV219" s="27">
        <f t="shared" ca="1" si="280"/>
        <v>45727</v>
      </c>
      <c r="AW219" s="137">
        <f t="shared" si="276"/>
        <v>0</v>
      </c>
      <c r="BB219" s="152">
        <f t="shared" si="281"/>
        <v>0</v>
      </c>
      <c r="BC219" s="147">
        <f t="shared" si="277"/>
        <v>0</v>
      </c>
    </row>
    <row r="220" spans="4:55" x14ac:dyDescent="0.25">
      <c r="D220" s="17"/>
      <c r="E220" s="17"/>
      <c r="F220" s="17">
        <f t="shared" ref="F220:G220" si="298">F213</f>
        <v>0</v>
      </c>
      <c r="G220" s="17">
        <f t="shared" si="298"/>
        <v>0</v>
      </c>
      <c r="H220" s="135"/>
      <c r="I220" s="117">
        <f t="shared" si="279"/>
        <v>45815</v>
      </c>
      <c r="J220" s="88"/>
      <c r="K220" s="89"/>
      <c r="L220" s="90"/>
      <c r="M220" s="86"/>
      <c r="N220" s="87">
        <f t="shared" si="290"/>
        <v>0</v>
      </c>
      <c r="O220" s="85">
        <f t="shared" si="265"/>
        <v>0</v>
      </c>
      <c r="P220" s="85" t="str">
        <f t="shared" si="272"/>
        <v/>
      </c>
      <c r="Q220" s="149">
        <f t="shared" si="273"/>
        <v>0</v>
      </c>
      <c r="R220" s="116">
        <f t="shared" si="266"/>
        <v>0</v>
      </c>
      <c r="S220" s="107">
        <f t="shared" si="287"/>
        <v>0</v>
      </c>
      <c r="T220" s="44">
        <f t="shared" si="267"/>
        <v>0</v>
      </c>
      <c r="U220" s="7">
        <f t="shared" si="284"/>
        <v>0</v>
      </c>
      <c r="V220" s="13">
        <f t="shared" si="268"/>
        <v>45815</v>
      </c>
      <c r="W220" s="14" t="str">
        <f t="shared" si="274"/>
        <v>Cmt</v>
      </c>
      <c r="X220" s="4" t="str">
        <f t="shared" si="269"/>
        <v/>
      </c>
      <c r="Y220" s="46">
        <f t="shared" si="270"/>
        <v>45815</v>
      </c>
      <c r="Z220" s="142" t="str">
        <f t="shared" si="275"/>
        <v>KURBAN BAYRAMI-2</v>
      </c>
      <c r="AV220" s="27">
        <f t="shared" ca="1" si="280"/>
        <v>45728</v>
      </c>
      <c r="AW220" s="137">
        <f t="shared" si="276"/>
        <v>0</v>
      </c>
      <c r="BB220" s="152">
        <f t="shared" si="281"/>
        <v>0</v>
      </c>
      <c r="BC220" s="147">
        <f t="shared" si="277"/>
        <v>0</v>
      </c>
    </row>
    <row r="221" spans="4:55" x14ac:dyDescent="0.25">
      <c r="D221" s="17"/>
      <c r="E221" s="17"/>
      <c r="F221" s="17">
        <f t="shared" ref="F221:G221" si="299">F214</f>
        <v>0</v>
      </c>
      <c r="G221" s="17">
        <f t="shared" si="299"/>
        <v>0</v>
      </c>
      <c r="H221" s="135"/>
      <c r="I221" s="117">
        <f t="shared" si="279"/>
        <v>45816</v>
      </c>
      <c r="J221" s="88"/>
      <c r="K221" s="89"/>
      <c r="L221" s="90"/>
      <c r="M221" s="86"/>
      <c r="N221" s="87">
        <f t="shared" si="290"/>
        <v>0</v>
      </c>
      <c r="O221" s="85">
        <f t="shared" si="265"/>
        <v>0</v>
      </c>
      <c r="P221" s="85" t="str">
        <f t="shared" si="272"/>
        <v/>
      </c>
      <c r="Q221" s="149">
        <f t="shared" si="273"/>
        <v>0</v>
      </c>
      <c r="R221" s="116">
        <f t="shared" si="266"/>
        <v>0</v>
      </c>
      <c r="S221" s="107">
        <f t="shared" si="287"/>
        <v>0</v>
      </c>
      <c r="T221" s="44">
        <f t="shared" si="267"/>
        <v>0</v>
      </c>
      <c r="U221" s="7">
        <f t="shared" si="284"/>
        <v>0</v>
      </c>
      <c r="V221" s="13">
        <f t="shared" si="268"/>
        <v>45816</v>
      </c>
      <c r="W221" s="14" t="str">
        <f t="shared" si="274"/>
        <v>Paz</v>
      </c>
      <c r="X221" s="4" t="str">
        <f t="shared" si="269"/>
        <v/>
      </c>
      <c r="Y221" s="46">
        <f t="shared" si="270"/>
        <v>45816</v>
      </c>
      <c r="Z221" s="142" t="str">
        <f t="shared" si="275"/>
        <v>KURBAN BAYRAMI-3</v>
      </c>
      <c r="AV221" s="27">
        <f t="shared" ca="1" si="280"/>
        <v>45729</v>
      </c>
      <c r="AW221" s="137">
        <f t="shared" si="276"/>
        <v>0</v>
      </c>
      <c r="BB221" s="152">
        <f t="shared" si="281"/>
        <v>0</v>
      </c>
      <c r="BC221" s="147">
        <f t="shared" si="277"/>
        <v>0</v>
      </c>
    </row>
    <row r="222" spans="4:55" x14ac:dyDescent="0.25">
      <c r="D222" s="17"/>
      <c r="E222" s="17"/>
      <c r="F222" s="17">
        <f t="shared" ref="F222:G222" si="300">F215</f>
        <v>0</v>
      </c>
      <c r="G222" s="17">
        <f t="shared" si="300"/>
        <v>4</v>
      </c>
      <c r="H222" s="135"/>
      <c r="I222" s="117">
        <f t="shared" si="279"/>
        <v>45817</v>
      </c>
      <c r="J222" s="88"/>
      <c r="K222" s="89"/>
      <c r="L222" s="90"/>
      <c r="M222" s="86"/>
      <c r="N222" s="87">
        <f t="shared" si="290"/>
        <v>4</v>
      </c>
      <c r="O222" s="85">
        <f t="shared" si="265"/>
        <v>0</v>
      </c>
      <c r="P222" s="85" t="str">
        <f t="shared" si="272"/>
        <v/>
      </c>
      <c r="Q222" s="149">
        <f t="shared" si="273"/>
        <v>0</v>
      </c>
      <c r="R222" s="116">
        <f t="shared" si="266"/>
        <v>0</v>
      </c>
      <c r="S222" s="107">
        <f t="shared" si="287"/>
        <v>0</v>
      </c>
      <c r="T222" s="44">
        <f t="shared" si="267"/>
        <v>0</v>
      </c>
      <c r="U222" s="7">
        <f t="shared" si="284"/>
        <v>0</v>
      </c>
      <c r="V222" s="13">
        <f t="shared" si="268"/>
        <v>45817</v>
      </c>
      <c r="W222" s="14" t="str">
        <f t="shared" si="274"/>
        <v>Pzt</v>
      </c>
      <c r="X222" s="4" t="str">
        <f t="shared" si="269"/>
        <v/>
      </c>
      <c r="Y222" s="46">
        <f t="shared" si="270"/>
        <v>45817</v>
      </c>
      <c r="Z222" s="142" t="str">
        <f t="shared" si="275"/>
        <v>KURBAN BAYRAMI-4</v>
      </c>
      <c r="AV222" s="27">
        <f t="shared" ca="1" si="280"/>
        <v>45730</v>
      </c>
      <c r="AW222" s="137">
        <f t="shared" si="276"/>
        <v>0</v>
      </c>
      <c r="BB222" s="152">
        <f t="shared" si="281"/>
        <v>0</v>
      </c>
      <c r="BC222" s="147">
        <f t="shared" si="277"/>
        <v>0</v>
      </c>
    </row>
    <row r="223" spans="4:55" x14ac:dyDescent="0.25">
      <c r="D223" s="17"/>
      <c r="E223" s="17"/>
      <c r="F223" s="17">
        <f t="shared" ref="F223:G223" si="301">F216</f>
        <v>0</v>
      </c>
      <c r="G223" s="17">
        <f t="shared" si="301"/>
        <v>4</v>
      </c>
      <c r="H223" s="135"/>
      <c r="I223" s="117">
        <f t="shared" si="279"/>
        <v>45818</v>
      </c>
      <c r="J223" s="88"/>
      <c r="K223" s="89"/>
      <c r="L223" s="90"/>
      <c r="M223" s="86"/>
      <c r="N223" s="87">
        <f t="shared" si="290"/>
        <v>4</v>
      </c>
      <c r="O223" s="85">
        <f t="shared" si="265"/>
        <v>4</v>
      </c>
      <c r="P223" s="85" t="str">
        <f t="shared" si="272"/>
        <v/>
      </c>
      <c r="Q223" s="149">
        <f t="shared" si="273"/>
        <v>0</v>
      </c>
      <c r="R223" s="116">
        <f t="shared" si="266"/>
        <v>0</v>
      </c>
      <c r="S223" s="107">
        <f t="shared" si="287"/>
        <v>4</v>
      </c>
      <c r="T223" s="44">
        <f t="shared" si="267"/>
        <v>1</v>
      </c>
      <c r="U223" s="7">
        <f t="shared" si="284"/>
        <v>0</v>
      </c>
      <c r="V223" s="13">
        <f t="shared" si="268"/>
        <v>45818</v>
      </c>
      <c r="W223" s="14" t="str">
        <f t="shared" si="274"/>
        <v>Sal</v>
      </c>
      <c r="X223" s="4" t="str">
        <f t="shared" si="269"/>
        <v/>
      </c>
      <c r="Y223" s="46" t="str">
        <f t="shared" si="270"/>
        <v/>
      </c>
      <c r="Z223" s="142" t="str">
        <f t="shared" si="275"/>
        <v/>
      </c>
      <c r="AV223" s="27">
        <f t="shared" ca="1" si="280"/>
        <v>45731</v>
      </c>
      <c r="AW223" s="137">
        <f t="shared" si="276"/>
        <v>0</v>
      </c>
      <c r="BB223" s="152">
        <f t="shared" si="281"/>
        <v>0</v>
      </c>
      <c r="BC223" s="147">
        <f t="shared" si="277"/>
        <v>0</v>
      </c>
    </row>
    <row r="224" spans="4:55" x14ac:dyDescent="0.25">
      <c r="D224" s="17"/>
      <c r="E224" s="17"/>
      <c r="F224" s="17">
        <f t="shared" ref="F224:G224" si="302">F217</f>
        <v>0</v>
      </c>
      <c r="G224" s="17">
        <f t="shared" si="302"/>
        <v>4</v>
      </c>
      <c r="H224" s="135"/>
      <c r="I224" s="117">
        <f t="shared" si="279"/>
        <v>45819</v>
      </c>
      <c r="J224" s="88"/>
      <c r="K224" s="89"/>
      <c r="L224" s="90"/>
      <c r="M224" s="86"/>
      <c r="N224" s="87">
        <f t="shared" si="290"/>
        <v>4</v>
      </c>
      <c r="O224" s="85">
        <f t="shared" si="265"/>
        <v>4</v>
      </c>
      <c r="P224" s="85" t="str">
        <f t="shared" si="272"/>
        <v/>
      </c>
      <c r="Q224" s="149">
        <f t="shared" si="273"/>
        <v>0</v>
      </c>
      <c r="R224" s="116">
        <f t="shared" si="266"/>
        <v>0</v>
      </c>
      <c r="S224" s="107">
        <f t="shared" si="287"/>
        <v>4</v>
      </c>
      <c r="T224" s="44">
        <f t="shared" si="267"/>
        <v>1</v>
      </c>
      <c r="U224" s="7">
        <f t="shared" si="284"/>
        <v>0</v>
      </c>
      <c r="V224" s="13">
        <f t="shared" si="268"/>
        <v>45819</v>
      </c>
      <c r="W224" s="14" t="str">
        <f t="shared" si="274"/>
        <v>Çar</v>
      </c>
      <c r="X224" s="4" t="str">
        <f t="shared" si="269"/>
        <v/>
      </c>
      <c r="Y224" s="46" t="str">
        <f t="shared" si="270"/>
        <v/>
      </c>
      <c r="Z224" s="142" t="str">
        <f t="shared" si="275"/>
        <v/>
      </c>
      <c r="AV224" s="27">
        <f t="shared" ca="1" si="280"/>
        <v>45732</v>
      </c>
      <c r="AW224" s="137">
        <f t="shared" si="276"/>
        <v>0</v>
      </c>
      <c r="BB224" s="152">
        <f t="shared" si="281"/>
        <v>0</v>
      </c>
      <c r="BC224" s="147">
        <f t="shared" si="277"/>
        <v>0</v>
      </c>
    </row>
    <row r="225" spans="4:55" x14ac:dyDescent="0.25">
      <c r="D225" s="17"/>
      <c r="E225" s="17"/>
      <c r="F225" s="17">
        <f t="shared" ref="F225:G225" si="303">F218</f>
        <v>0</v>
      </c>
      <c r="G225" s="17">
        <f t="shared" si="303"/>
        <v>4</v>
      </c>
      <c r="H225" s="135"/>
      <c r="I225" s="117">
        <f t="shared" si="279"/>
        <v>45820</v>
      </c>
      <c r="J225" s="88"/>
      <c r="K225" s="89"/>
      <c r="L225" s="90"/>
      <c r="M225" s="86"/>
      <c r="N225" s="87">
        <f t="shared" si="290"/>
        <v>4</v>
      </c>
      <c r="O225" s="85">
        <f t="shared" si="265"/>
        <v>4</v>
      </c>
      <c r="P225" s="85" t="str">
        <f t="shared" si="272"/>
        <v/>
      </c>
      <c r="Q225" s="149">
        <f t="shared" si="273"/>
        <v>0</v>
      </c>
      <c r="R225" s="116">
        <f t="shared" si="266"/>
        <v>0</v>
      </c>
      <c r="S225" s="107">
        <f t="shared" si="287"/>
        <v>4</v>
      </c>
      <c r="T225" s="44">
        <f t="shared" si="267"/>
        <v>1</v>
      </c>
      <c r="U225" s="7">
        <f t="shared" si="284"/>
        <v>0</v>
      </c>
      <c r="V225" s="13">
        <f t="shared" si="268"/>
        <v>45820</v>
      </c>
      <c r="W225" s="14" t="str">
        <f t="shared" si="274"/>
        <v>Per</v>
      </c>
      <c r="X225" s="4" t="str">
        <f t="shared" si="269"/>
        <v/>
      </c>
      <c r="Y225" s="46" t="str">
        <f t="shared" si="270"/>
        <v/>
      </c>
      <c r="Z225" s="142" t="str">
        <f t="shared" si="275"/>
        <v/>
      </c>
      <c r="AV225" s="27">
        <f t="shared" ca="1" si="280"/>
        <v>45733</v>
      </c>
      <c r="AW225" s="137">
        <f t="shared" si="276"/>
        <v>0</v>
      </c>
      <c r="BB225" s="152">
        <f t="shared" si="281"/>
        <v>0</v>
      </c>
      <c r="BC225" s="147">
        <f t="shared" si="277"/>
        <v>0</v>
      </c>
    </row>
    <row r="226" spans="4:55" x14ac:dyDescent="0.25">
      <c r="D226" s="17"/>
      <c r="E226" s="17"/>
      <c r="F226" s="17">
        <f t="shared" ref="F226:G226" si="304">F219</f>
        <v>0</v>
      </c>
      <c r="G226" s="17">
        <f t="shared" si="304"/>
        <v>4</v>
      </c>
      <c r="H226" s="135"/>
      <c r="I226" s="117">
        <f t="shared" si="279"/>
        <v>45821</v>
      </c>
      <c r="J226" s="88"/>
      <c r="K226" s="89"/>
      <c r="L226" s="90"/>
      <c r="M226" s="86"/>
      <c r="N226" s="87">
        <f t="shared" si="290"/>
        <v>4</v>
      </c>
      <c r="O226" s="85">
        <f t="shared" si="265"/>
        <v>4</v>
      </c>
      <c r="P226" s="85" t="str">
        <f t="shared" si="272"/>
        <v/>
      </c>
      <c r="Q226" s="149">
        <f t="shared" si="273"/>
        <v>0</v>
      </c>
      <c r="R226" s="116">
        <f t="shared" si="266"/>
        <v>0</v>
      </c>
      <c r="S226" s="107">
        <f t="shared" si="287"/>
        <v>4</v>
      </c>
      <c r="T226" s="44">
        <f t="shared" si="267"/>
        <v>1</v>
      </c>
      <c r="U226" s="7">
        <f t="shared" si="284"/>
        <v>0</v>
      </c>
      <c r="V226" s="13">
        <f t="shared" si="268"/>
        <v>45821</v>
      </c>
      <c r="W226" s="14" t="str">
        <f t="shared" si="274"/>
        <v>Cum</v>
      </c>
      <c r="X226" s="4" t="str">
        <f t="shared" si="269"/>
        <v/>
      </c>
      <c r="Y226" s="46" t="str">
        <f t="shared" si="270"/>
        <v/>
      </c>
      <c r="Z226" s="142" t="str">
        <f t="shared" si="275"/>
        <v/>
      </c>
      <c r="AV226" s="27">
        <f t="shared" ca="1" si="280"/>
        <v>45734</v>
      </c>
      <c r="AW226" s="137">
        <f t="shared" si="276"/>
        <v>0</v>
      </c>
      <c r="BB226" s="152">
        <f t="shared" si="281"/>
        <v>0</v>
      </c>
      <c r="BC226" s="147">
        <f t="shared" si="277"/>
        <v>0</v>
      </c>
    </row>
    <row r="227" spans="4:55" x14ac:dyDescent="0.25">
      <c r="D227" s="17"/>
      <c r="E227" s="17"/>
      <c r="F227" s="17">
        <f t="shared" ref="F227:G227" si="305">F220</f>
        <v>0</v>
      </c>
      <c r="G227" s="17">
        <f t="shared" si="305"/>
        <v>0</v>
      </c>
      <c r="H227" s="135"/>
      <c r="I227" s="117">
        <f t="shared" si="279"/>
        <v>45822</v>
      </c>
      <c r="J227" s="88"/>
      <c r="K227" s="89"/>
      <c r="L227" s="90"/>
      <c r="M227" s="86"/>
      <c r="N227" s="87">
        <f t="shared" si="290"/>
        <v>0</v>
      </c>
      <c r="O227" s="85">
        <f t="shared" si="265"/>
        <v>0</v>
      </c>
      <c r="P227" s="85" t="str">
        <f t="shared" si="272"/>
        <v/>
      </c>
      <c r="Q227" s="149">
        <f t="shared" si="273"/>
        <v>0</v>
      </c>
      <c r="R227" s="116">
        <f t="shared" si="266"/>
        <v>0</v>
      </c>
      <c r="S227" s="107">
        <f t="shared" si="287"/>
        <v>0</v>
      </c>
      <c r="T227" s="44">
        <f t="shared" si="267"/>
        <v>1</v>
      </c>
      <c r="U227" s="7">
        <f t="shared" si="284"/>
        <v>0</v>
      </c>
      <c r="V227" s="13">
        <f t="shared" si="268"/>
        <v>45822</v>
      </c>
      <c r="W227" s="14" t="str">
        <f t="shared" si="274"/>
        <v>Cmt</v>
      </c>
      <c r="X227" s="4" t="str">
        <f t="shared" si="269"/>
        <v/>
      </c>
      <c r="Y227" s="46" t="str">
        <f t="shared" si="270"/>
        <v/>
      </c>
      <c r="Z227" s="142" t="str">
        <f t="shared" si="275"/>
        <v/>
      </c>
      <c r="AV227" s="27">
        <f t="shared" ca="1" si="280"/>
        <v>45735</v>
      </c>
      <c r="AW227" s="137">
        <f t="shared" si="276"/>
        <v>0</v>
      </c>
      <c r="BB227" s="152">
        <f t="shared" si="281"/>
        <v>0</v>
      </c>
      <c r="BC227" s="147">
        <f t="shared" si="277"/>
        <v>0</v>
      </c>
    </row>
    <row r="228" spans="4:55" x14ac:dyDescent="0.25">
      <c r="D228" s="17"/>
      <c r="E228" s="17"/>
      <c r="F228" s="17">
        <f t="shared" ref="F228:G228" si="306">F221</f>
        <v>0</v>
      </c>
      <c r="G228" s="17">
        <f t="shared" si="306"/>
        <v>0</v>
      </c>
      <c r="H228" s="135"/>
      <c r="I228" s="117">
        <f t="shared" si="279"/>
        <v>45823</v>
      </c>
      <c r="J228" s="88"/>
      <c r="K228" s="89"/>
      <c r="L228" s="90"/>
      <c r="M228" s="86"/>
      <c r="N228" s="87">
        <f t="shared" si="290"/>
        <v>0</v>
      </c>
      <c r="O228" s="85">
        <f t="shared" si="265"/>
        <v>0</v>
      </c>
      <c r="P228" s="85" t="str">
        <f t="shared" si="272"/>
        <v/>
      </c>
      <c r="Q228" s="149">
        <f t="shared" si="273"/>
        <v>0</v>
      </c>
      <c r="R228" s="116">
        <f t="shared" si="266"/>
        <v>0</v>
      </c>
      <c r="S228" s="107">
        <f t="shared" si="287"/>
        <v>0</v>
      </c>
      <c r="T228" s="44">
        <f t="shared" si="267"/>
        <v>1</v>
      </c>
      <c r="U228" s="7">
        <f t="shared" si="284"/>
        <v>0</v>
      </c>
      <c r="V228" s="13">
        <f t="shared" si="268"/>
        <v>45823</v>
      </c>
      <c r="W228" s="14" t="str">
        <f t="shared" si="274"/>
        <v>Paz</v>
      </c>
      <c r="X228" s="4" t="str">
        <f t="shared" si="269"/>
        <v/>
      </c>
      <c r="Y228" s="46" t="str">
        <f t="shared" si="270"/>
        <v/>
      </c>
      <c r="Z228" s="142" t="str">
        <f t="shared" si="275"/>
        <v/>
      </c>
      <c r="AV228" s="27">
        <f t="shared" ca="1" si="280"/>
        <v>45736</v>
      </c>
      <c r="AW228" s="137">
        <f t="shared" si="276"/>
        <v>0</v>
      </c>
      <c r="BB228" s="152">
        <f t="shared" si="281"/>
        <v>0</v>
      </c>
      <c r="BC228" s="147">
        <f t="shared" si="277"/>
        <v>0</v>
      </c>
    </row>
    <row r="229" spans="4:55" x14ac:dyDescent="0.25">
      <c r="D229" s="17"/>
      <c r="E229" s="17"/>
      <c r="F229" s="17">
        <f t="shared" ref="F229:G229" si="307">F222</f>
        <v>0</v>
      </c>
      <c r="G229" s="17">
        <f t="shared" si="307"/>
        <v>4</v>
      </c>
      <c r="H229" s="135"/>
      <c r="I229" s="117">
        <f t="shared" si="279"/>
        <v>45824</v>
      </c>
      <c r="J229" s="88"/>
      <c r="K229" s="89"/>
      <c r="L229" s="90"/>
      <c r="M229" s="86"/>
      <c r="N229" s="87">
        <f t="shared" si="290"/>
        <v>4</v>
      </c>
      <c r="O229" s="85">
        <f t="shared" si="265"/>
        <v>4</v>
      </c>
      <c r="P229" s="85" t="str">
        <f t="shared" si="272"/>
        <v/>
      </c>
      <c r="Q229" s="149">
        <f t="shared" si="273"/>
        <v>0</v>
      </c>
      <c r="R229" s="116">
        <f t="shared" si="266"/>
        <v>0</v>
      </c>
      <c r="S229" s="107">
        <f t="shared" si="287"/>
        <v>4</v>
      </c>
      <c r="T229" s="44">
        <f t="shared" si="267"/>
        <v>1</v>
      </c>
      <c r="U229" s="7">
        <f t="shared" si="284"/>
        <v>0</v>
      </c>
      <c r="V229" s="13">
        <f t="shared" si="268"/>
        <v>45824</v>
      </c>
      <c r="W229" s="14" t="str">
        <f t="shared" si="274"/>
        <v>Pzt</v>
      </c>
      <c r="X229" s="4" t="str">
        <f t="shared" si="269"/>
        <v/>
      </c>
      <c r="Y229" s="46" t="str">
        <f t="shared" si="270"/>
        <v/>
      </c>
      <c r="Z229" s="142" t="str">
        <f t="shared" si="275"/>
        <v/>
      </c>
      <c r="AV229" s="27">
        <f t="shared" ca="1" si="280"/>
        <v>45737</v>
      </c>
      <c r="AW229" s="137">
        <f t="shared" si="276"/>
        <v>0</v>
      </c>
      <c r="BB229" s="152">
        <f t="shared" si="281"/>
        <v>0</v>
      </c>
      <c r="BC229" s="147">
        <f t="shared" si="277"/>
        <v>0</v>
      </c>
    </row>
    <row r="230" spans="4:55" x14ac:dyDescent="0.25">
      <c r="D230" s="17"/>
      <c r="E230" s="17"/>
      <c r="F230" s="17">
        <f t="shared" ref="F230:G230" si="308">F223</f>
        <v>0</v>
      </c>
      <c r="G230" s="17">
        <f t="shared" si="308"/>
        <v>4</v>
      </c>
      <c r="H230" s="135"/>
      <c r="I230" s="117">
        <f t="shared" si="279"/>
        <v>45825</v>
      </c>
      <c r="J230" s="88"/>
      <c r="K230" s="89"/>
      <c r="L230" s="90"/>
      <c r="M230" s="86"/>
      <c r="N230" s="87">
        <f t="shared" si="290"/>
        <v>4</v>
      </c>
      <c r="O230" s="85">
        <f t="shared" si="265"/>
        <v>4</v>
      </c>
      <c r="P230" s="85" t="str">
        <f t="shared" si="272"/>
        <v/>
      </c>
      <c r="Q230" s="149">
        <f t="shared" si="273"/>
        <v>0</v>
      </c>
      <c r="R230" s="116">
        <f t="shared" si="266"/>
        <v>0</v>
      </c>
      <c r="S230" s="107">
        <f t="shared" si="287"/>
        <v>4</v>
      </c>
      <c r="T230" s="44">
        <f t="shared" si="267"/>
        <v>1</v>
      </c>
      <c r="U230" s="7">
        <f t="shared" si="284"/>
        <v>0</v>
      </c>
      <c r="V230" s="13">
        <f t="shared" si="268"/>
        <v>45825</v>
      </c>
      <c r="W230" s="14" t="str">
        <f t="shared" si="274"/>
        <v>Sal</v>
      </c>
      <c r="X230" s="4" t="str">
        <f t="shared" si="269"/>
        <v/>
      </c>
      <c r="Y230" s="46" t="str">
        <f t="shared" si="270"/>
        <v/>
      </c>
      <c r="Z230" s="142" t="str">
        <f t="shared" si="275"/>
        <v/>
      </c>
      <c r="AV230" s="27">
        <f t="shared" ca="1" si="280"/>
        <v>45738</v>
      </c>
      <c r="AW230" s="137">
        <f t="shared" si="276"/>
        <v>0</v>
      </c>
      <c r="BB230" s="152">
        <f t="shared" si="281"/>
        <v>0</v>
      </c>
      <c r="BC230" s="147">
        <f t="shared" si="277"/>
        <v>0</v>
      </c>
    </row>
    <row r="231" spans="4:55" x14ac:dyDescent="0.25">
      <c r="D231" s="17"/>
      <c r="E231" s="17"/>
      <c r="F231" s="17">
        <f t="shared" ref="F231:G231" si="309">F224</f>
        <v>0</v>
      </c>
      <c r="G231" s="17">
        <f t="shared" si="309"/>
        <v>4</v>
      </c>
      <c r="H231" s="135"/>
      <c r="I231" s="117">
        <f t="shared" si="279"/>
        <v>45826</v>
      </c>
      <c r="J231" s="88"/>
      <c r="K231" s="89"/>
      <c r="L231" s="90"/>
      <c r="M231" s="86"/>
      <c r="N231" s="87">
        <f t="shared" si="290"/>
        <v>4</v>
      </c>
      <c r="O231" s="85">
        <f t="shared" si="265"/>
        <v>4</v>
      </c>
      <c r="P231" s="85" t="str">
        <f t="shared" si="272"/>
        <v/>
      </c>
      <c r="Q231" s="149">
        <f t="shared" si="273"/>
        <v>0</v>
      </c>
      <c r="R231" s="116">
        <f t="shared" si="266"/>
        <v>0</v>
      </c>
      <c r="S231" s="107">
        <f t="shared" si="287"/>
        <v>4</v>
      </c>
      <c r="T231" s="44">
        <f t="shared" si="267"/>
        <v>1</v>
      </c>
      <c r="U231" s="7">
        <f t="shared" si="284"/>
        <v>0</v>
      </c>
      <c r="V231" s="13">
        <f t="shared" si="268"/>
        <v>45826</v>
      </c>
      <c r="W231" s="14" t="str">
        <f t="shared" si="274"/>
        <v>Çar</v>
      </c>
      <c r="X231" s="4" t="str">
        <f t="shared" si="269"/>
        <v/>
      </c>
      <c r="Y231" s="46" t="str">
        <f t="shared" si="270"/>
        <v/>
      </c>
      <c r="Z231" s="142" t="str">
        <f t="shared" si="275"/>
        <v/>
      </c>
      <c r="AV231" s="27">
        <f t="shared" ca="1" si="280"/>
        <v>45739</v>
      </c>
      <c r="AW231" s="137">
        <f t="shared" si="276"/>
        <v>0</v>
      </c>
      <c r="BB231" s="152">
        <f t="shared" si="281"/>
        <v>0</v>
      </c>
      <c r="BC231" s="147">
        <f t="shared" si="277"/>
        <v>0</v>
      </c>
    </row>
    <row r="232" spans="4:55" x14ac:dyDescent="0.25">
      <c r="D232" s="17"/>
      <c r="E232" s="17"/>
      <c r="F232" s="17">
        <f t="shared" ref="F232:G232" si="310">F225</f>
        <v>0</v>
      </c>
      <c r="G232" s="17">
        <f t="shared" si="310"/>
        <v>4</v>
      </c>
      <c r="H232" s="135"/>
      <c r="I232" s="117">
        <f t="shared" si="279"/>
        <v>45827</v>
      </c>
      <c r="J232" s="88"/>
      <c r="K232" s="89"/>
      <c r="L232" s="90"/>
      <c r="M232" s="86"/>
      <c r="N232" s="87">
        <f t="shared" si="290"/>
        <v>4</v>
      </c>
      <c r="O232" s="85">
        <f t="shared" si="265"/>
        <v>4</v>
      </c>
      <c r="P232" s="85" t="str">
        <f t="shared" si="272"/>
        <v/>
      </c>
      <c r="Q232" s="149">
        <f t="shared" si="273"/>
        <v>0</v>
      </c>
      <c r="R232" s="116">
        <f t="shared" si="266"/>
        <v>0</v>
      </c>
      <c r="S232" s="107">
        <f t="shared" si="287"/>
        <v>4</v>
      </c>
      <c r="T232" s="44">
        <f t="shared" si="267"/>
        <v>1</v>
      </c>
      <c r="U232" s="7">
        <f t="shared" si="284"/>
        <v>0</v>
      </c>
      <c r="V232" s="13">
        <f t="shared" si="268"/>
        <v>45827</v>
      </c>
      <c r="W232" s="14" t="str">
        <f t="shared" si="274"/>
        <v>Per</v>
      </c>
      <c r="X232" s="4" t="str">
        <f t="shared" si="269"/>
        <v/>
      </c>
      <c r="Y232" s="46" t="str">
        <f t="shared" si="270"/>
        <v/>
      </c>
      <c r="Z232" s="142" t="str">
        <f t="shared" si="275"/>
        <v/>
      </c>
      <c r="AV232" s="27">
        <f t="shared" ca="1" si="280"/>
        <v>45740</v>
      </c>
      <c r="AW232" s="137">
        <f t="shared" si="276"/>
        <v>0</v>
      </c>
      <c r="BB232" s="152">
        <f t="shared" si="281"/>
        <v>0</v>
      </c>
      <c r="BC232" s="147">
        <f t="shared" si="277"/>
        <v>0</v>
      </c>
    </row>
    <row r="233" spans="4:55" x14ac:dyDescent="0.25">
      <c r="D233" s="17"/>
      <c r="E233" s="17"/>
      <c r="F233" s="17">
        <f t="shared" ref="F233:G233" si="311">F226</f>
        <v>0</v>
      </c>
      <c r="G233" s="17">
        <f t="shared" si="311"/>
        <v>4</v>
      </c>
      <c r="H233" s="135"/>
      <c r="I233" s="117">
        <f t="shared" si="279"/>
        <v>45828</v>
      </c>
      <c r="J233" s="88"/>
      <c r="K233" s="89"/>
      <c r="L233" s="90"/>
      <c r="M233" s="86"/>
      <c r="N233" s="87">
        <f t="shared" si="290"/>
        <v>4</v>
      </c>
      <c r="O233" s="85">
        <f t="shared" si="265"/>
        <v>4</v>
      </c>
      <c r="P233" s="85" t="str">
        <f t="shared" si="272"/>
        <v/>
      </c>
      <c r="Q233" s="149">
        <f t="shared" si="273"/>
        <v>0</v>
      </c>
      <c r="R233" s="116">
        <f t="shared" si="266"/>
        <v>0</v>
      </c>
      <c r="S233" s="107">
        <f t="shared" si="287"/>
        <v>4</v>
      </c>
      <c r="T233" s="44">
        <f t="shared" si="267"/>
        <v>1</v>
      </c>
      <c r="U233" s="7">
        <f t="shared" si="284"/>
        <v>0</v>
      </c>
      <c r="V233" s="13">
        <f t="shared" si="268"/>
        <v>45828</v>
      </c>
      <c r="W233" s="14" t="str">
        <f t="shared" si="274"/>
        <v>Cum</v>
      </c>
      <c r="X233" s="4" t="str">
        <f t="shared" si="269"/>
        <v/>
      </c>
      <c r="Y233" s="46" t="str">
        <f t="shared" si="270"/>
        <v/>
      </c>
      <c r="Z233" s="142" t="str">
        <f t="shared" si="275"/>
        <v/>
      </c>
      <c r="AV233" s="27">
        <f t="shared" ca="1" si="280"/>
        <v>45741</v>
      </c>
      <c r="AW233" s="137">
        <f t="shared" si="276"/>
        <v>0</v>
      </c>
      <c r="BB233" s="152">
        <f t="shared" si="281"/>
        <v>0</v>
      </c>
      <c r="BC233" s="147">
        <f t="shared" si="277"/>
        <v>0</v>
      </c>
    </row>
    <row r="234" spans="4:55" x14ac:dyDescent="0.25">
      <c r="D234" s="17"/>
      <c r="E234" s="17"/>
      <c r="F234" s="17">
        <f t="shared" ref="F234:G234" si="312">F227</f>
        <v>0</v>
      </c>
      <c r="G234" s="17">
        <f t="shared" si="312"/>
        <v>0</v>
      </c>
      <c r="H234" s="135"/>
      <c r="I234" s="117">
        <f t="shared" si="279"/>
        <v>45829</v>
      </c>
      <c r="J234" s="88"/>
      <c r="K234" s="89"/>
      <c r="L234" s="90"/>
      <c r="M234" s="86"/>
      <c r="N234" s="87">
        <f t="shared" si="290"/>
        <v>0</v>
      </c>
      <c r="O234" s="85">
        <f t="shared" si="265"/>
        <v>0</v>
      </c>
      <c r="P234" s="85" t="str">
        <f t="shared" si="272"/>
        <v/>
      </c>
      <c r="Q234" s="149">
        <f t="shared" si="273"/>
        <v>0</v>
      </c>
      <c r="R234" s="116">
        <f t="shared" si="266"/>
        <v>0</v>
      </c>
      <c r="S234" s="107">
        <f t="shared" si="287"/>
        <v>0</v>
      </c>
      <c r="T234" s="44">
        <f t="shared" si="267"/>
        <v>1</v>
      </c>
      <c r="U234" s="7">
        <f t="shared" si="284"/>
        <v>0</v>
      </c>
      <c r="V234" s="13">
        <f t="shared" si="268"/>
        <v>45829</v>
      </c>
      <c r="W234" s="14" t="str">
        <f t="shared" si="274"/>
        <v>Cmt</v>
      </c>
      <c r="X234" s="4" t="str">
        <f t="shared" si="269"/>
        <v/>
      </c>
      <c r="Y234" s="46" t="str">
        <f t="shared" si="270"/>
        <v/>
      </c>
      <c r="Z234" s="142" t="str">
        <f t="shared" si="275"/>
        <v/>
      </c>
      <c r="AV234" s="27">
        <f t="shared" ca="1" si="280"/>
        <v>45742</v>
      </c>
      <c r="AW234" s="137">
        <f t="shared" si="276"/>
        <v>0</v>
      </c>
      <c r="BB234" s="152">
        <f t="shared" si="281"/>
        <v>0</v>
      </c>
      <c r="BC234" s="147">
        <f t="shared" si="277"/>
        <v>0</v>
      </c>
    </row>
    <row r="235" spans="4:55" x14ac:dyDescent="0.25">
      <c r="D235" s="17"/>
      <c r="E235" s="17"/>
      <c r="F235" s="17">
        <f t="shared" ref="F235:G235" si="313">F228</f>
        <v>0</v>
      </c>
      <c r="G235" s="17">
        <f t="shared" si="313"/>
        <v>0</v>
      </c>
      <c r="H235" s="135"/>
      <c r="I235" s="117">
        <f t="shared" si="279"/>
        <v>45830</v>
      </c>
      <c r="J235" s="88"/>
      <c r="K235" s="89"/>
      <c r="L235" s="90"/>
      <c r="M235" s="86"/>
      <c r="N235" s="87">
        <f t="shared" si="290"/>
        <v>0</v>
      </c>
      <c r="O235" s="85">
        <f t="shared" si="265"/>
        <v>0</v>
      </c>
      <c r="P235" s="85" t="str">
        <f t="shared" si="272"/>
        <v/>
      </c>
      <c r="Q235" s="149">
        <f t="shared" si="273"/>
        <v>0</v>
      </c>
      <c r="R235" s="116">
        <f t="shared" si="266"/>
        <v>0</v>
      </c>
      <c r="S235" s="107">
        <f t="shared" si="287"/>
        <v>0</v>
      </c>
      <c r="T235" s="44">
        <f t="shared" si="267"/>
        <v>1</v>
      </c>
      <c r="U235" s="7">
        <f t="shared" si="284"/>
        <v>0</v>
      </c>
      <c r="V235" s="13">
        <f t="shared" si="268"/>
        <v>45830</v>
      </c>
      <c r="W235" s="14" t="str">
        <f t="shared" si="274"/>
        <v>Paz</v>
      </c>
      <c r="X235" s="4" t="str">
        <f t="shared" si="269"/>
        <v/>
      </c>
      <c r="Y235" s="46" t="str">
        <f t="shared" si="270"/>
        <v/>
      </c>
      <c r="Z235" s="142" t="str">
        <f t="shared" si="275"/>
        <v/>
      </c>
      <c r="AV235" s="27">
        <f t="shared" ca="1" si="280"/>
        <v>45743</v>
      </c>
      <c r="AW235" s="137">
        <f t="shared" si="276"/>
        <v>0</v>
      </c>
      <c r="BB235" s="152">
        <f t="shared" si="281"/>
        <v>0</v>
      </c>
      <c r="BC235" s="147">
        <f t="shared" si="277"/>
        <v>0</v>
      </c>
    </row>
    <row r="236" spans="4:55" x14ac:dyDescent="0.25">
      <c r="D236" s="17"/>
      <c r="E236" s="17"/>
      <c r="F236" s="17">
        <f t="shared" ref="F236:G236" si="314">F229</f>
        <v>0</v>
      </c>
      <c r="G236" s="17">
        <f t="shared" si="314"/>
        <v>4</v>
      </c>
      <c r="H236" s="135"/>
      <c r="I236" s="117">
        <f t="shared" si="279"/>
        <v>45831</v>
      </c>
      <c r="J236" s="88"/>
      <c r="K236" s="89"/>
      <c r="L236" s="90"/>
      <c r="M236" s="86"/>
      <c r="N236" s="87">
        <f t="shared" si="290"/>
        <v>4</v>
      </c>
      <c r="O236" s="85">
        <f t="shared" si="265"/>
        <v>0</v>
      </c>
      <c r="P236" s="85" t="str">
        <f t="shared" si="272"/>
        <v/>
      </c>
      <c r="Q236" s="149">
        <f t="shared" si="273"/>
        <v>0</v>
      </c>
      <c r="R236" s="116">
        <f t="shared" si="266"/>
        <v>0</v>
      </c>
      <c r="S236" s="107">
        <f t="shared" si="287"/>
        <v>0</v>
      </c>
      <c r="T236" s="44">
        <f t="shared" si="267"/>
        <v>0</v>
      </c>
      <c r="U236" s="7">
        <f t="shared" si="284"/>
        <v>0</v>
      </c>
      <c r="V236" s="13">
        <f t="shared" si="268"/>
        <v>45831</v>
      </c>
      <c r="W236" s="14" t="str">
        <f t="shared" si="274"/>
        <v>Pzt</v>
      </c>
      <c r="X236" s="4" t="str">
        <f t="shared" si="269"/>
        <v/>
      </c>
      <c r="Y236" s="46">
        <f t="shared" si="270"/>
        <v>45831</v>
      </c>
      <c r="Z236" s="142" t="str">
        <f t="shared" si="275"/>
        <v>Haziran Seminer Dönemi Kurs Yapılmaz</v>
      </c>
      <c r="AV236" s="27">
        <f t="shared" ca="1" si="280"/>
        <v>45744</v>
      </c>
      <c r="AW236" s="137">
        <f t="shared" si="276"/>
        <v>0</v>
      </c>
      <c r="BB236" s="152">
        <f t="shared" si="281"/>
        <v>0</v>
      </c>
      <c r="BC236" s="147">
        <f t="shared" si="277"/>
        <v>0</v>
      </c>
    </row>
    <row r="237" spans="4:55" x14ac:dyDescent="0.25">
      <c r="D237" s="17"/>
      <c r="E237" s="17"/>
      <c r="F237" s="17">
        <f t="shared" ref="F237:G237" si="315">F230</f>
        <v>0</v>
      </c>
      <c r="G237" s="17">
        <f t="shared" si="315"/>
        <v>4</v>
      </c>
      <c r="H237" s="135"/>
      <c r="I237" s="117">
        <f t="shared" si="279"/>
        <v>45832</v>
      </c>
      <c r="J237" s="88"/>
      <c r="K237" s="89"/>
      <c r="L237" s="90"/>
      <c r="M237" s="86"/>
      <c r="N237" s="87">
        <f t="shared" si="290"/>
        <v>4</v>
      </c>
      <c r="O237" s="85">
        <f t="shared" si="265"/>
        <v>0</v>
      </c>
      <c r="P237" s="85" t="str">
        <f t="shared" si="272"/>
        <v/>
      </c>
      <c r="Q237" s="149">
        <f t="shared" si="273"/>
        <v>0</v>
      </c>
      <c r="R237" s="116">
        <f t="shared" si="266"/>
        <v>0</v>
      </c>
      <c r="S237" s="107">
        <f t="shared" si="287"/>
        <v>0</v>
      </c>
      <c r="T237" s="44">
        <f t="shared" si="267"/>
        <v>0</v>
      </c>
      <c r="U237" s="7">
        <f t="shared" si="284"/>
        <v>0</v>
      </c>
      <c r="V237" s="13">
        <f t="shared" si="268"/>
        <v>45832</v>
      </c>
      <c r="W237" s="14" t="str">
        <f t="shared" si="274"/>
        <v>Sal</v>
      </c>
      <c r="X237" s="4" t="str">
        <f t="shared" si="269"/>
        <v/>
      </c>
      <c r="Y237" s="46">
        <f t="shared" si="270"/>
        <v>45832</v>
      </c>
      <c r="Z237" s="142" t="str">
        <f t="shared" si="275"/>
        <v>Haziran Seminer Dönemi Kurs Yapılmaz</v>
      </c>
      <c r="AV237" s="27">
        <f t="shared" ca="1" si="280"/>
        <v>45745</v>
      </c>
      <c r="AW237" s="137">
        <f t="shared" si="276"/>
        <v>0</v>
      </c>
      <c r="BB237" s="152">
        <f t="shared" si="281"/>
        <v>0</v>
      </c>
      <c r="BC237" s="147">
        <f t="shared" si="277"/>
        <v>0</v>
      </c>
    </row>
    <row r="238" spans="4:55" x14ac:dyDescent="0.25">
      <c r="D238" s="17"/>
      <c r="E238" s="17"/>
      <c r="F238" s="17">
        <f t="shared" ref="F238:G238" si="316">F231</f>
        <v>0</v>
      </c>
      <c r="G238" s="17">
        <f t="shared" si="316"/>
        <v>4</v>
      </c>
      <c r="H238" s="135"/>
      <c r="I238" s="117">
        <f t="shared" si="279"/>
        <v>45833</v>
      </c>
      <c r="J238" s="88"/>
      <c r="K238" s="89"/>
      <c r="L238" s="90"/>
      <c r="M238" s="86"/>
      <c r="N238" s="87">
        <f t="shared" si="290"/>
        <v>4</v>
      </c>
      <c r="O238" s="85">
        <f t="shared" si="265"/>
        <v>0</v>
      </c>
      <c r="P238" s="85" t="str">
        <f t="shared" si="272"/>
        <v/>
      </c>
      <c r="Q238" s="149">
        <f t="shared" si="273"/>
        <v>0</v>
      </c>
      <c r="R238" s="116">
        <f t="shared" si="266"/>
        <v>0</v>
      </c>
      <c r="S238" s="107">
        <f t="shared" si="287"/>
        <v>0</v>
      </c>
      <c r="T238" s="44">
        <f t="shared" si="267"/>
        <v>0</v>
      </c>
      <c r="U238" s="7">
        <f t="shared" si="284"/>
        <v>0</v>
      </c>
      <c r="V238" s="13">
        <f t="shared" si="268"/>
        <v>45833</v>
      </c>
      <c r="W238" s="14" t="str">
        <f t="shared" si="274"/>
        <v>Çar</v>
      </c>
      <c r="X238" s="4" t="str">
        <f t="shared" si="269"/>
        <v/>
      </c>
      <c r="Y238" s="46">
        <f t="shared" si="270"/>
        <v>45833</v>
      </c>
      <c r="Z238" s="142" t="str">
        <f t="shared" si="275"/>
        <v>Haziran Seminer Dönemi Kurs Yapılmaz</v>
      </c>
      <c r="AV238" s="27">
        <f t="shared" ca="1" si="280"/>
        <v>45746</v>
      </c>
      <c r="AW238" s="137">
        <f t="shared" si="276"/>
        <v>0</v>
      </c>
      <c r="BB238" s="152">
        <f t="shared" si="281"/>
        <v>0</v>
      </c>
      <c r="BC238" s="147">
        <f t="shared" si="277"/>
        <v>0</v>
      </c>
    </row>
    <row r="239" spans="4:55" x14ac:dyDescent="0.25">
      <c r="D239" s="17"/>
      <c r="E239" s="17"/>
      <c r="F239" s="17">
        <f t="shared" ref="F239:G239" si="317">F232</f>
        <v>0</v>
      </c>
      <c r="G239" s="17">
        <f t="shared" si="317"/>
        <v>4</v>
      </c>
      <c r="H239" s="135"/>
      <c r="I239" s="117">
        <f t="shared" si="279"/>
        <v>45834</v>
      </c>
      <c r="J239" s="88"/>
      <c r="K239" s="89"/>
      <c r="L239" s="90"/>
      <c r="M239" s="86"/>
      <c r="N239" s="87">
        <f t="shared" si="290"/>
        <v>4</v>
      </c>
      <c r="O239" s="85">
        <f t="shared" si="265"/>
        <v>0</v>
      </c>
      <c r="P239" s="85" t="str">
        <f t="shared" si="272"/>
        <v/>
      </c>
      <c r="Q239" s="149">
        <f t="shared" si="273"/>
        <v>0</v>
      </c>
      <c r="R239" s="116">
        <f t="shared" si="266"/>
        <v>0</v>
      </c>
      <c r="S239" s="107">
        <f t="shared" si="287"/>
        <v>0</v>
      </c>
      <c r="T239" s="44">
        <f t="shared" si="267"/>
        <v>0</v>
      </c>
      <c r="U239" s="7">
        <f t="shared" si="284"/>
        <v>0</v>
      </c>
      <c r="V239" s="13">
        <f t="shared" si="268"/>
        <v>45834</v>
      </c>
      <c r="W239" s="14" t="str">
        <f t="shared" si="274"/>
        <v>Per</v>
      </c>
      <c r="X239" s="4" t="str">
        <f t="shared" si="269"/>
        <v/>
      </c>
      <c r="Y239" s="46">
        <f t="shared" si="270"/>
        <v>45834</v>
      </c>
      <c r="Z239" s="142" t="str">
        <f t="shared" si="275"/>
        <v>Haziran Seminer Dönemi Kurs Yapılmaz</v>
      </c>
      <c r="AV239" s="27">
        <f t="shared" ca="1" si="280"/>
        <v>45747</v>
      </c>
      <c r="AW239" s="137">
        <f t="shared" si="276"/>
        <v>0</v>
      </c>
      <c r="BB239" s="152">
        <f t="shared" si="281"/>
        <v>0</v>
      </c>
      <c r="BC239" s="147">
        <f t="shared" si="277"/>
        <v>0</v>
      </c>
    </row>
    <row r="240" spans="4:55" x14ac:dyDescent="0.25">
      <c r="D240" s="17"/>
      <c r="E240" s="17"/>
      <c r="F240" s="17">
        <f t="shared" ref="F240:G240" si="318">F233</f>
        <v>0</v>
      </c>
      <c r="G240" s="17">
        <f t="shared" si="318"/>
        <v>4</v>
      </c>
      <c r="H240" s="135"/>
      <c r="I240" s="117">
        <f t="shared" si="279"/>
        <v>45835</v>
      </c>
      <c r="J240" s="88"/>
      <c r="K240" s="89"/>
      <c r="L240" s="90"/>
      <c r="M240" s="86"/>
      <c r="N240" s="87">
        <f t="shared" si="290"/>
        <v>4</v>
      </c>
      <c r="O240" s="85">
        <f t="shared" si="265"/>
        <v>0</v>
      </c>
      <c r="P240" s="85" t="str">
        <f t="shared" si="272"/>
        <v/>
      </c>
      <c r="Q240" s="149">
        <f t="shared" si="273"/>
        <v>0</v>
      </c>
      <c r="R240" s="116">
        <f t="shared" si="266"/>
        <v>0</v>
      </c>
      <c r="S240" s="107">
        <f t="shared" si="287"/>
        <v>0</v>
      </c>
      <c r="T240" s="44">
        <f t="shared" si="267"/>
        <v>0</v>
      </c>
      <c r="U240" s="7">
        <f t="shared" si="284"/>
        <v>0</v>
      </c>
      <c r="V240" s="13">
        <f t="shared" si="268"/>
        <v>45835</v>
      </c>
      <c r="W240" s="14" t="str">
        <f t="shared" si="274"/>
        <v>Cum</v>
      </c>
      <c r="X240" s="4" t="str">
        <f t="shared" si="269"/>
        <v/>
      </c>
      <c r="Y240" s="46">
        <f t="shared" si="270"/>
        <v>45835</v>
      </c>
      <c r="Z240" s="142" t="str">
        <f t="shared" si="275"/>
        <v>Haziran Seminer Dönemi Kurs Yapılmaz</v>
      </c>
      <c r="AV240" s="27">
        <f t="shared" ca="1" si="280"/>
        <v>45748</v>
      </c>
      <c r="AW240" s="137">
        <f t="shared" si="276"/>
        <v>0</v>
      </c>
      <c r="BB240" s="152">
        <f t="shared" si="281"/>
        <v>0</v>
      </c>
      <c r="BC240" s="147">
        <f t="shared" si="277"/>
        <v>0</v>
      </c>
    </row>
    <row r="241" spans="4:55" x14ac:dyDescent="0.25">
      <c r="D241" s="17"/>
      <c r="E241" s="17"/>
      <c r="F241" s="17">
        <f t="shared" ref="F241:G241" si="319">F234</f>
        <v>0</v>
      </c>
      <c r="G241" s="17">
        <f t="shared" si="319"/>
        <v>0</v>
      </c>
      <c r="H241" s="135"/>
      <c r="I241" s="117">
        <f t="shared" si="279"/>
        <v>45836</v>
      </c>
      <c r="J241" s="88"/>
      <c r="K241" s="89"/>
      <c r="L241" s="90"/>
      <c r="M241" s="86"/>
      <c r="N241" s="87">
        <f t="shared" si="290"/>
        <v>0</v>
      </c>
      <c r="O241" s="85">
        <f t="shared" si="265"/>
        <v>0</v>
      </c>
      <c r="P241" s="85" t="str">
        <f t="shared" si="272"/>
        <v/>
      </c>
      <c r="Q241" s="149">
        <f t="shared" si="273"/>
        <v>0</v>
      </c>
      <c r="R241" s="116">
        <f t="shared" si="266"/>
        <v>0</v>
      </c>
      <c r="S241" s="107">
        <f t="shared" si="287"/>
        <v>0</v>
      </c>
      <c r="T241" s="44">
        <f t="shared" si="267"/>
        <v>0</v>
      </c>
      <c r="U241" s="7">
        <f t="shared" si="284"/>
        <v>0</v>
      </c>
      <c r="V241" s="13">
        <f t="shared" si="268"/>
        <v>45836</v>
      </c>
      <c r="W241" s="14" t="str">
        <f t="shared" si="274"/>
        <v>Cmt</v>
      </c>
      <c r="X241" s="4" t="str">
        <f t="shared" si="269"/>
        <v/>
      </c>
      <c r="Y241" s="46">
        <f t="shared" si="270"/>
        <v>45836</v>
      </c>
      <c r="Z241" s="142" t="str">
        <f t="shared" si="275"/>
        <v>Haziran Seminer Dönemi Kurs Yapılmaz</v>
      </c>
      <c r="AV241" s="27">
        <f t="shared" ca="1" si="280"/>
        <v>45749</v>
      </c>
      <c r="AW241" s="137">
        <f t="shared" si="276"/>
        <v>0</v>
      </c>
      <c r="BB241" s="152">
        <f t="shared" si="281"/>
        <v>0</v>
      </c>
      <c r="BC241" s="147">
        <f t="shared" si="277"/>
        <v>0</v>
      </c>
    </row>
    <row r="242" spans="4:55" x14ac:dyDescent="0.25">
      <c r="D242" s="17"/>
      <c r="E242" s="17"/>
      <c r="F242" s="17">
        <f t="shared" ref="F242:G242" si="320">F235</f>
        <v>0</v>
      </c>
      <c r="G242" s="17">
        <f t="shared" si="320"/>
        <v>0</v>
      </c>
      <c r="H242" s="135"/>
      <c r="I242" s="117">
        <f t="shared" si="279"/>
        <v>45837</v>
      </c>
      <c r="J242" s="88"/>
      <c r="K242" s="89"/>
      <c r="L242" s="90"/>
      <c r="M242" s="86"/>
      <c r="N242" s="87">
        <f t="shared" si="290"/>
        <v>0</v>
      </c>
      <c r="O242" s="85">
        <f t="shared" si="265"/>
        <v>0</v>
      </c>
      <c r="P242" s="85" t="str">
        <f t="shared" si="272"/>
        <v/>
      </c>
      <c r="Q242" s="149">
        <f t="shared" si="273"/>
        <v>0</v>
      </c>
      <c r="R242" s="116">
        <f t="shared" si="266"/>
        <v>0</v>
      </c>
      <c r="S242" s="107">
        <f t="shared" si="287"/>
        <v>0</v>
      </c>
      <c r="T242" s="44">
        <f t="shared" si="267"/>
        <v>0</v>
      </c>
      <c r="U242" s="7">
        <f t="shared" si="284"/>
        <v>0</v>
      </c>
      <c r="V242" s="13">
        <f t="shared" si="268"/>
        <v>45837</v>
      </c>
      <c r="W242" s="14" t="str">
        <f t="shared" si="274"/>
        <v>Paz</v>
      </c>
      <c r="X242" s="4" t="str">
        <f t="shared" si="269"/>
        <v/>
      </c>
      <c r="Y242" s="46">
        <f t="shared" si="270"/>
        <v>45837</v>
      </c>
      <c r="Z242" s="142" t="str">
        <f t="shared" si="275"/>
        <v>Haziran Seminer Dönemi Kurs Yapılmaz</v>
      </c>
      <c r="AV242" s="27">
        <f t="shared" ca="1" si="280"/>
        <v>45750</v>
      </c>
      <c r="AW242" s="137">
        <f t="shared" si="276"/>
        <v>0</v>
      </c>
      <c r="BB242" s="152">
        <f t="shared" si="281"/>
        <v>0</v>
      </c>
      <c r="BC242" s="147">
        <f t="shared" si="277"/>
        <v>0</v>
      </c>
    </row>
    <row r="243" spans="4:55" x14ac:dyDescent="0.25">
      <c r="D243" s="17"/>
      <c r="E243" s="17"/>
      <c r="F243" s="17">
        <f t="shared" ref="F243:G243" si="321">F236</f>
        <v>0</v>
      </c>
      <c r="G243" s="17">
        <f t="shared" si="321"/>
        <v>4</v>
      </c>
      <c r="H243" s="135"/>
      <c r="I243" s="117">
        <f t="shared" si="279"/>
        <v>45838</v>
      </c>
      <c r="J243" s="88"/>
      <c r="K243" s="89"/>
      <c r="L243" s="90"/>
      <c r="M243" s="86"/>
      <c r="N243" s="87">
        <f t="shared" si="290"/>
        <v>4</v>
      </c>
      <c r="O243" s="85">
        <f t="shared" si="265"/>
        <v>0</v>
      </c>
      <c r="P243" s="85" t="str">
        <f t="shared" si="272"/>
        <v/>
      </c>
      <c r="Q243" s="149">
        <f t="shared" si="273"/>
        <v>0</v>
      </c>
      <c r="R243" s="116">
        <f t="shared" si="266"/>
        <v>0</v>
      </c>
      <c r="S243" s="107">
        <f t="shared" si="287"/>
        <v>0</v>
      </c>
      <c r="T243" s="44">
        <f t="shared" si="267"/>
        <v>0</v>
      </c>
      <c r="U243" s="7">
        <f t="shared" si="284"/>
        <v>0</v>
      </c>
      <c r="V243" s="13">
        <f t="shared" si="268"/>
        <v>45838</v>
      </c>
      <c r="W243" s="14" t="str">
        <f t="shared" si="274"/>
        <v>Pzt</v>
      </c>
      <c r="X243" s="4" t="str">
        <f t="shared" si="269"/>
        <v/>
      </c>
      <c r="Y243" s="46">
        <f t="shared" si="270"/>
        <v>45838</v>
      </c>
      <c r="Z243" s="142" t="str">
        <f t="shared" si="275"/>
        <v>Haziran Seminer Dönemi Kurs Yapılmaz</v>
      </c>
      <c r="AV243" s="27">
        <f t="shared" ca="1" si="280"/>
        <v>45751</v>
      </c>
      <c r="AW243" s="137">
        <f t="shared" si="276"/>
        <v>0</v>
      </c>
      <c r="BB243" s="152">
        <f t="shared" si="281"/>
        <v>0</v>
      </c>
      <c r="BC243" s="147">
        <f t="shared" si="277"/>
        <v>0</v>
      </c>
    </row>
    <row r="244" spans="4:55" x14ac:dyDescent="0.25">
      <c r="D244" s="17"/>
      <c r="E244" s="17"/>
      <c r="F244" s="17">
        <f t="shared" ref="F244:G244" si="322">F237</f>
        <v>0</v>
      </c>
      <c r="G244" s="17">
        <f t="shared" si="322"/>
        <v>4</v>
      </c>
      <c r="H244" s="135"/>
      <c r="I244" s="117">
        <f t="shared" si="279"/>
        <v>45839</v>
      </c>
      <c r="J244" s="88"/>
      <c r="K244" s="89"/>
      <c r="L244" s="90"/>
      <c r="M244" s="86"/>
      <c r="N244" s="87">
        <f t="shared" si="290"/>
        <v>4</v>
      </c>
      <c r="O244" s="85">
        <f t="shared" si="265"/>
        <v>4</v>
      </c>
      <c r="P244" s="85" t="str">
        <f t="shared" si="272"/>
        <v/>
      </c>
      <c r="Q244" s="149">
        <f t="shared" si="273"/>
        <v>0</v>
      </c>
      <c r="R244" s="116">
        <f t="shared" si="266"/>
        <v>0</v>
      </c>
      <c r="S244" s="107">
        <f t="shared" si="287"/>
        <v>4</v>
      </c>
      <c r="T244" s="44">
        <f t="shared" si="267"/>
        <v>1</v>
      </c>
      <c r="U244" s="7">
        <f t="shared" si="284"/>
        <v>0</v>
      </c>
      <c r="V244" s="13">
        <f t="shared" si="268"/>
        <v>45839</v>
      </c>
      <c r="W244" s="14" t="str">
        <f t="shared" si="274"/>
        <v>Sal</v>
      </c>
      <c r="X244" s="4" t="str">
        <f t="shared" si="269"/>
        <v/>
      </c>
      <c r="Y244" s="46">
        <f t="shared" si="270"/>
        <v>45839</v>
      </c>
      <c r="Z244" s="142" t="str">
        <f t="shared" si="275"/>
        <v/>
      </c>
      <c r="AV244" s="27">
        <f t="shared" ca="1" si="280"/>
        <v>45752</v>
      </c>
      <c r="AW244" s="137">
        <f t="shared" si="276"/>
        <v>0</v>
      </c>
      <c r="BB244" s="152">
        <f t="shared" si="281"/>
        <v>0</v>
      </c>
      <c r="BC244" s="147">
        <f t="shared" si="277"/>
        <v>0</v>
      </c>
    </row>
    <row r="245" spans="4:55" x14ac:dyDescent="0.25">
      <c r="D245" s="17"/>
      <c r="E245" s="17"/>
      <c r="F245" s="17">
        <f t="shared" ref="F245:G245" si="323">F238</f>
        <v>0</v>
      </c>
      <c r="G245" s="17">
        <f t="shared" si="323"/>
        <v>4</v>
      </c>
      <c r="H245" s="135"/>
      <c r="I245" s="117">
        <f t="shared" si="279"/>
        <v>45840</v>
      </c>
      <c r="J245" s="88"/>
      <c r="K245" s="89"/>
      <c r="L245" s="90"/>
      <c r="M245" s="86"/>
      <c r="N245" s="87">
        <f t="shared" si="290"/>
        <v>4</v>
      </c>
      <c r="O245" s="85">
        <f t="shared" si="265"/>
        <v>4</v>
      </c>
      <c r="P245" s="85" t="str">
        <f t="shared" si="272"/>
        <v/>
      </c>
      <c r="Q245" s="149">
        <f t="shared" si="273"/>
        <v>0</v>
      </c>
      <c r="R245" s="116">
        <f t="shared" si="266"/>
        <v>0</v>
      </c>
      <c r="S245" s="107">
        <f t="shared" si="287"/>
        <v>4</v>
      </c>
      <c r="T245" s="44">
        <f t="shared" si="267"/>
        <v>1</v>
      </c>
      <c r="U245" s="7">
        <f t="shared" si="284"/>
        <v>0</v>
      </c>
      <c r="V245" s="13">
        <f t="shared" si="268"/>
        <v>45840</v>
      </c>
      <c r="W245" s="14" t="str">
        <f t="shared" si="274"/>
        <v>Çar</v>
      </c>
      <c r="X245" s="4" t="str">
        <f t="shared" si="269"/>
        <v/>
      </c>
      <c r="Y245" s="46">
        <f t="shared" si="270"/>
        <v>45840</v>
      </c>
      <c r="Z245" s="142" t="str">
        <f t="shared" si="275"/>
        <v/>
      </c>
      <c r="AV245" s="27">
        <f t="shared" ca="1" si="280"/>
        <v>45753</v>
      </c>
      <c r="AW245" s="137">
        <f t="shared" si="276"/>
        <v>0</v>
      </c>
      <c r="BB245" s="152">
        <f t="shared" si="281"/>
        <v>0</v>
      </c>
      <c r="BC245" s="147">
        <f t="shared" si="277"/>
        <v>0</v>
      </c>
    </row>
    <row r="246" spans="4:55" x14ac:dyDescent="0.25">
      <c r="D246" s="17"/>
      <c r="E246" s="17"/>
      <c r="F246" s="17">
        <f t="shared" ref="F246:G246" si="324">F239</f>
        <v>0</v>
      </c>
      <c r="G246" s="17">
        <f t="shared" si="324"/>
        <v>4</v>
      </c>
      <c r="H246" s="135"/>
      <c r="I246" s="117">
        <f t="shared" si="279"/>
        <v>45841</v>
      </c>
      <c r="J246" s="88"/>
      <c r="K246" s="89"/>
      <c r="L246" s="90"/>
      <c r="M246" s="86"/>
      <c r="N246" s="87">
        <f t="shared" si="290"/>
        <v>4</v>
      </c>
      <c r="O246" s="85">
        <f t="shared" si="265"/>
        <v>4</v>
      </c>
      <c r="P246" s="85" t="str">
        <f t="shared" si="272"/>
        <v/>
      </c>
      <c r="Q246" s="149">
        <f t="shared" si="273"/>
        <v>0</v>
      </c>
      <c r="R246" s="116">
        <f t="shared" si="266"/>
        <v>0</v>
      </c>
      <c r="S246" s="107">
        <f t="shared" si="287"/>
        <v>4</v>
      </c>
      <c r="T246" s="44">
        <f t="shared" si="267"/>
        <v>1</v>
      </c>
      <c r="U246" s="7">
        <f t="shared" si="284"/>
        <v>0</v>
      </c>
      <c r="V246" s="13">
        <f t="shared" si="268"/>
        <v>45841</v>
      </c>
      <c r="W246" s="14" t="str">
        <f t="shared" si="274"/>
        <v>Per</v>
      </c>
      <c r="X246" s="4" t="str">
        <f t="shared" si="269"/>
        <v/>
      </c>
      <c r="Y246" s="46">
        <f t="shared" si="270"/>
        <v>45841</v>
      </c>
      <c r="Z246" s="142" t="str">
        <f t="shared" si="275"/>
        <v/>
      </c>
      <c r="AV246" s="27">
        <f t="shared" ca="1" si="280"/>
        <v>45754</v>
      </c>
      <c r="AW246" s="137">
        <f t="shared" si="276"/>
        <v>0</v>
      </c>
      <c r="BB246" s="152">
        <f t="shared" si="281"/>
        <v>0</v>
      </c>
      <c r="BC246" s="147">
        <f t="shared" si="277"/>
        <v>0</v>
      </c>
    </row>
    <row r="247" spans="4:55" x14ac:dyDescent="0.25">
      <c r="D247" s="17"/>
      <c r="E247" s="17"/>
      <c r="F247" s="17">
        <f t="shared" ref="F247:G247" si="325">F240</f>
        <v>0</v>
      </c>
      <c r="G247" s="17">
        <f t="shared" si="325"/>
        <v>4</v>
      </c>
      <c r="H247" s="135"/>
      <c r="I247" s="117">
        <f t="shared" si="279"/>
        <v>45842</v>
      </c>
      <c r="J247" s="88"/>
      <c r="K247" s="89"/>
      <c r="L247" s="90"/>
      <c r="M247" s="86"/>
      <c r="N247" s="87">
        <f t="shared" si="290"/>
        <v>4</v>
      </c>
      <c r="O247" s="85">
        <f t="shared" si="265"/>
        <v>4</v>
      </c>
      <c r="P247" s="85" t="str">
        <f t="shared" si="272"/>
        <v/>
      </c>
      <c r="Q247" s="149">
        <f t="shared" si="273"/>
        <v>0</v>
      </c>
      <c r="R247" s="116">
        <f t="shared" si="266"/>
        <v>0</v>
      </c>
      <c r="S247" s="107">
        <f t="shared" si="287"/>
        <v>4</v>
      </c>
      <c r="T247" s="44">
        <f t="shared" si="267"/>
        <v>1</v>
      </c>
      <c r="U247" s="7">
        <f t="shared" si="284"/>
        <v>0</v>
      </c>
      <c r="V247" s="13">
        <f t="shared" si="268"/>
        <v>45842</v>
      </c>
      <c r="W247" s="14" t="str">
        <f t="shared" si="274"/>
        <v>Cum</v>
      </c>
      <c r="X247" s="4" t="str">
        <f t="shared" si="269"/>
        <v/>
      </c>
      <c r="Y247" s="46">
        <f t="shared" si="270"/>
        <v>45842</v>
      </c>
      <c r="Z247" s="142" t="str">
        <f t="shared" si="275"/>
        <v/>
      </c>
      <c r="AV247" s="27">
        <f t="shared" ca="1" si="280"/>
        <v>45755</v>
      </c>
      <c r="AW247" s="137">
        <f t="shared" si="276"/>
        <v>0</v>
      </c>
      <c r="BB247" s="152">
        <f t="shared" si="281"/>
        <v>0</v>
      </c>
      <c r="BC247" s="147">
        <f t="shared" si="277"/>
        <v>0</v>
      </c>
    </row>
    <row r="248" spans="4:55" x14ac:dyDescent="0.25">
      <c r="D248" s="17"/>
      <c r="E248" s="17"/>
      <c r="F248" s="17">
        <f t="shared" ref="F248:G248" si="326">F241</f>
        <v>0</v>
      </c>
      <c r="G248" s="17">
        <f t="shared" si="326"/>
        <v>0</v>
      </c>
      <c r="H248" s="135"/>
      <c r="I248" s="117">
        <f t="shared" si="279"/>
        <v>45843</v>
      </c>
      <c r="J248" s="88"/>
      <c r="K248" s="89"/>
      <c r="L248" s="90"/>
      <c r="M248" s="86"/>
      <c r="N248" s="87">
        <f t="shared" si="290"/>
        <v>0</v>
      </c>
      <c r="O248" s="85">
        <f t="shared" si="265"/>
        <v>0</v>
      </c>
      <c r="P248" s="85" t="str">
        <f t="shared" si="272"/>
        <v/>
      </c>
      <c r="Q248" s="149">
        <f t="shared" si="273"/>
        <v>0</v>
      </c>
      <c r="R248" s="116">
        <f t="shared" si="266"/>
        <v>0</v>
      </c>
      <c r="S248" s="107">
        <f t="shared" si="287"/>
        <v>0</v>
      </c>
      <c r="T248" s="44">
        <f t="shared" si="267"/>
        <v>1</v>
      </c>
      <c r="U248" s="7">
        <f t="shared" si="284"/>
        <v>0</v>
      </c>
      <c r="V248" s="13">
        <f t="shared" si="268"/>
        <v>45843</v>
      </c>
      <c r="W248" s="14" t="str">
        <f t="shared" si="274"/>
        <v>Cmt</v>
      </c>
      <c r="X248" s="4" t="str">
        <f t="shared" si="269"/>
        <v/>
      </c>
      <c r="Y248" s="46">
        <f t="shared" si="270"/>
        <v>45843</v>
      </c>
      <c r="Z248" s="142" t="str">
        <f t="shared" si="275"/>
        <v/>
      </c>
      <c r="AV248" s="27">
        <f t="shared" ca="1" si="280"/>
        <v>45756</v>
      </c>
      <c r="AW248" s="137">
        <f t="shared" si="276"/>
        <v>0</v>
      </c>
      <c r="BB248" s="152">
        <f t="shared" si="281"/>
        <v>0</v>
      </c>
      <c r="BC248" s="147">
        <f t="shared" si="277"/>
        <v>0</v>
      </c>
    </row>
    <row r="249" spans="4:55" x14ac:dyDescent="0.25">
      <c r="D249" s="17"/>
      <c r="E249" s="17"/>
      <c r="F249" s="17">
        <f t="shared" ref="F249:G249" si="327">F242</f>
        <v>0</v>
      </c>
      <c r="G249" s="17">
        <f t="shared" si="327"/>
        <v>0</v>
      </c>
      <c r="H249" s="135"/>
      <c r="I249" s="117">
        <f t="shared" si="279"/>
        <v>45844</v>
      </c>
      <c r="J249" s="88"/>
      <c r="K249" s="89"/>
      <c r="L249" s="90"/>
      <c r="M249" s="86"/>
      <c r="N249" s="87">
        <f t="shared" si="290"/>
        <v>0</v>
      </c>
      <c r="O249" s="85">
        <f t="shared" si="265"/>
        <v>0</v>
      </c>
      <c r="P249" s="85" t="str">
        <f t="shared" si="272"/>
        <v/>
      </c>
      <c r="Q249" s="149">
        <f t="shared" si="273"/>
        <v>0</v>
      </c>
      <c r="R249" s="116">
        <f t="shared" si="266"/>
        <v>0</v>
      </c>
      <c r="S249" s="107">
        <f t="shared" si="287"/>
        <v>0</v>
      </c>
      <c r="T249" s="44">
        <f t="shared" si="267"/>
        <v>1</v>
      </c>
      <c r="U249" s="7">
        <f t="shared" si="284"/>
        <v>0</v>
      </c>
      <c r="V249" s="13">
        <f t="shared" si="268"/>
        <v>45844</v>
      </c>
      <c r="W249" s="14" t="str">
        <f t="shared" si="274"/>
        <v>Paz</v>
      </c>
      <c r="X249" s="4" t="str">
        <f t="shared" si="269"/>
        <v/>
      </c>
      <c r="Y249" s="46">
        <f t="shared" si="270"/>
        <v>45844</v>
      </c>
      <c r="Z249" s="142" t="str">
        <f t="shared" si="275"/>
        <v/>
      </c>
      <c r="AV249" s="27">
        <f t="shared" ca="1" si="280"/>
        <v>45757</v>
      </c>
      <c r="AW249" s="137">
        <f t="shared" si="276"/>
        <v>0</v>
      </c>
      <c r="BB249" s="152">
        <f t="shared" si="281"/>
        <v>0</v>
      </c>
      <c r="BC249" s="147">
        <f t="shared" si="277"/>
        <v>0</v>
      </c>
    </row>
    <row r="250" spans="4:55" x14ac:dyDescent="0.25">
      <c r="D250" s="17"/>
      <c r="E250" s="17"/>
      <c r="F250" s="17">
        <f t="shared" ref="F250:G250" si="328">F243</f>
        <v>0</v>
      </c>
      <c r="G250" s="17">
        <f t="shared" si="328"/>
        <v>4</v>
      </c>
      <c r="H250" s="135"/>
      <c r="I250" s="117">
        <f t="shared" si="279"/>
        <v>45845</v>
      </c>
      <c r="J250" s="88"/>
      <c r="K250" s="89"/>
      <c r="L250" s="90"/>
      <c r="M250" s="86"/>
      <c r="N250" s="87">
        <f t="shared" si="290"/>
        <v>4</v>
      </c>
      <c r="O250" s="85">
        <f t="shared" si="265"/>
        <v>4</v>
      </c>
      <c r="P250" s="85" t="str">
        <f t="shared" si="272"/>
        <v/>
      </c>
      <c r="Q250" s="149">
        <f t="shared" si="273"/>
        <v>0</v>
      </c>
      <c r="R250" s="116">
        <f t="shared" si="266"/>
        <v>0</v>
      </c>
      <c r="S250" s="107">
        <f t="shared" si="287"/>
        <v>4</v>
      </c>
      <c r="T250" s="44">
        <f t="shared" si="267"/>
        <v>1</v>
      </c>
      <c r="U250" s="7">
        <f t="shared" si="284"/>
        <v>0</v>
      </c>
      <c r="V250" s="13">
        <f t="shared" si="268"/>
        <v>45845</v>
      </c>
      <c r="W250" s="14" t="str">
        <f t="shared" si="274"/>
        <v>Pzt</v>
      </c>
      <c r="X250" s="4" t="str">
        <f t="shared" si="269"/>
        <v/>
      </c>
      <c r="Y250" s="46">
        <f t="shared" si="270"/>
        <v>45845</v>
      </c>
      <c r="Z250" s="142" t="str">
        <f t="shared" si="275"/>
        <v/>
      </c>
      <c r="AV250" s="27">
        <f t="shared" ca="1" si="280"/>
        <v>45758</v>
      </c>
      <c r="AW250" s="137">
        <f t="shared" si="276"/>
        <v>0</v>
      </c>
      <c r="BB250" s="152">
        <f t="shared" si="281"/>
        <v>0</v>
      </c>
      <c r="BC250" s="147">
        <f t="shared" si="277"/>
        <v>0</v>
      </c>
    </row>
    <row r="251" spans="4:55" x14ac:dyDescent="0.25">
      <c r="D251" s="17"/>
      <c r="E251" s="17"/>
      <c r="F251" s="17">
        <f t="shared" ref="F251:G251" si="329">F244</f>
        <v>0</v>
      </c>
      <c r="G251" s="17">
        <f t="shared" si="329"/>
        <v>4</v>
      </c>
      <c r="H251" s="135"/>
      <c r="I251" s="117">
        <f t="shared" si="279"/>
        <v>45846</v>
      </c>
      <c r="J251" s="88"/>
      <c r="K251" s="89"/>
      <c r="L251" s="90"/>
      <c r="M251" s="86"/>
      <c r="N251" s="87">
        <f t="shared" si="290"/>
        <v>4</v>
      </c>
      <c r="O251" s="85">
        <f t="shared" si="265"/>
        <v>4</v>
      </c>
      <c r="P251" s="85" t="str">
        <f t="shared" si="272"/>
        <v/>
      </c>
      <c r="Q251" s="149">
        <f t="shared" si="273"/>
        <v>0</v>
      </c>
      <c r="R251" s="116">
        <f t="shared" si="266"/>
        <v>0</v>
      </c>
      <c r="S251" s="107">
        <f t="shared" si="287"/>
        <v>4</v>
      </c>
      <c r="T251" s="44">
        <f t="shared" si="267"/>
        <v>1</v>
      </c>
      <c r="U251" s="7">
        <f t="shared" si="284"/>
        <v>0</v>
      </c>
      <c r="V251" s="13">
        <f t="shared" si="268"/>
        <v>45846</v>
      </c>
      <c r="W251" s="14" t="str">
        <f t="shared" si="274"/>
        <v>Sal</v>
      </c>
      <c r="X251" s="4" t="str">
        <f t="shared" si="269"/>
        <v/>
      </c>
      <c r="Y251" s="46">
        <f t="shared" si="270"/>
        <v>45846</v>
      </c>
      <c r="Z251" s="142" t="str">
        <f t="shared" si="275"/>
        <v/>
      </c>
      <c r="AV251" s="27">
        <f t="shared" ca="1" si="280"/>
        <v>45759</v>
      </c>
      <c r="AW251" s="137">
        <f t="shared" si="276"/>
        <v>0</v>
      </c>
      <c r="BB251" s="152">
        <f t="shared" si="281"/>
        <v>0</v>
      </c>
      <c r="BC251" s="147">
        <f t="shared" si="277"/>
        <v>0</v>
      </c>
    </row>
    <row r="252" spans="4:55" x14ac:dyDescent="0.25">
      <c r="D252" s="17"/>
      <c r="E252" s="17"/>
      <c r="F252" s="17">
        <f t="shared" ref="F252:G252" si="330">F245</f>
        <v>0</v>
      </c>
      <c r="G252" s="17">
        <f t="shared" si="330"/>
        <v>4</v>
      </c>
      <c r="H252" s="135"/>
      <c r="I252" s="117">
        <f t="shared" si="279"/>
        <v>45847</v>
      </c>
      <c r="J252" s="88"/>
      <c r="K252" s="89"/>
      <c r="L252" s="90"/>
      <c r="M252" s="86"/>
      <c r="N252" s="87">
        <f t="shared" si="290"/>
        <v>4</v>
      </c>
      <c r="O252" s="85">
        <f t="shared" si="265"/>
        <v>4</v>
      </c>
      <c r="P252" s="85" t="str">
        <f t="shared" si="272"/>
        <v/>
      </c>
      <c r="Q252" s="149">
        <f t="shared" si="273"/>
        <v>0</v>
      </c>
      <c r="R252" s="116">
        <f t="shared" si="266"/>
        <v>0</v>
      </c>
      <c r="S252" s="107">
        <f t="shared" si="287"/>
        <v>4</v>
      </c>
      <c r="T252" s="44">
        <f t="shared" si="267"/>
        <v>1</v>
      </c>
      <c r="U252" s="7">
        <f t="shared" si="284"/>
        <v>0</v>
      </c>
      <c r="V252" s="13">
        <f t="shared" si="268"/>
        <v>45847</v>
      </c>
      <c r="W252" s="14" t="str">
        <f t="shared" si="274"/>
        <v>Çar</v>
      </c>
      <c r="X252" s="4" t="str">
        <f t="shared" si="269"/>
        <v/>
      </c>
      <c r="Y252" s="46">
        <f t="shared" si="270"/>
        <v>45847</v>
      </c>
      <c r="Z252" s="142" t="str">
        <f t="shared" si="275"/>
        <v/>
      </c>
      <c r="AV252" s="27">
        <f t="shared" ca="1" si="280"/>
        <v>45760</v>
      </c>
      <c r="AW252" s="137">
        <f t="shared" si="276"/>
        <v>0</v>
      </c>
      <c r="BB252" s="152">
        <f t="shared" si="281"/>
        <v>0</v>
      </c>
      <c r="BC252" s="147">
        <f t="shared" si="277"/>
        <v>0</v>
      </c>
    </row>
    <row r="253" spans="4:55" x14ac:dyDescent="0.25">
      <c r="D253" s="17"/>
      <c r="E253" s="17"/>
      <c r="F253" s="17">
        <f t="shared" ref="F253:G253" si="331">F246</f>
        <v>0</v>
      </c>
      <c r="G253" s="17">
        <f t="shared" si="331"/>
        <v>4</v>
      </c>
      <c r="H253" s="135"/>
      <c r="I253" s="117">
        <f t="shared" si="279"/>
        <v>45848</v>
      </c>
      <c r="J253" s="88"/>
      <c r="K253" s="89"/>
      <c r="L253" s="90"/>
      <c r="M253" s="86"/>
      <c r="N253" s="87">
        <f t="shared" si="290"/>
        <v>4</v>
      </c>
      <c r="O253" s="85">
        <f t="shared" si="265"/>
        <v>4</v>
      </c>
      <c r="P253" s="85" t="str">
        <f t="shared" si="272"/>
        <v/>
      </c>
      <c r="Q253" s="149">
        <f t="shared" si="273"/>
        <v>0</v>
      </c>
      <c r="R253" s="116">
        <f t="shared" si="266"/>
        <v>0</v>
      </c>
      <c r="S253" s="107">
        <f t="shared" si="287"/>
        <v>4</v>
      </c>
      <c r="T253" s="44">
        <f t="shared" si="267"/>
        <v>1</v>
      </c>
      <c r="U253" s="7">
        <f t="shared" si="284"/>
        <v>0</v>
      </c>
      <c r="V253" s="13">
        <f t="shared" si="268"/>
        <v>45848</v>
      </c>
      <c r="W253" s="14" t="str">
        <f t="shared" si="274"/>
        <v>Per</v>
      </c>
      <c r="X253" s="4" t="str">
        <f t="shared" si="269"/>
        <v/>
      </c>
      <c r="Y253" s="46">
        <f t="shared" si="270"/>
        <v>45848</v>
      </c>
      <c r="Z253" s="142" t="str">
        <f t="shared" si="275"/>
        <v/>
      </c>
      <c r="AV253" s="27">
        <f t="shared" ca="1" si="280"/>
        <v>45761</v>
      </c>
      <c r="AW253" s="137">
        <f t="shared" si="276"/>
        <v>0</v>
      </c>
      <c r="BB253" s="152">
        <f t="shared" si="281"/>
        <v>0</v>
      </c>
      <c r="BC253" s="147">
        <f t="shared" si="277"/>
        <v>0</v>
      </c>
    </row>
    <row r="254" spans="4:55" x14ac:dyDescent="0.25">
      <c r="D254" s="17"/>
      <c r="E254" s="17"/>
      <c r="F254" s="17">
        <f t="shared" ref="F254:G254" si="332">F247</f>
        <v>0</v>
      </c>
      <c r="G254" s="17">
        <f t="shared" si="332"/>
        <v>4</v>
      </c>
      <c r="H254" s="135"/>
      <c r="I254" s="117">
        <f t="shared" si="279"/>
        <v>45849</v>
      </c>
      <c r="J254" s="88"/>
      <c r="K254" s="89"/>
      <c r="L254" s="90"/>
      <c r="M254" s="86"/>
      <c r="N254" s="87">
        <f t="shared" si="290"/>
        <v>4</v>
      </c>
      <c r="O254" s="85">
        <f t="shared" si="265"/>
        <v>4</v>
      </c>
      <c r="P254" s="85" t="str">
        <f t="shared" si="272"/>
        <v/>
      </c>
      <c r="Q254" s="149">
        <f t="shared" si="273"/>
        <v>0</v>
      </c>
      <c r="R254" s="116">
        <f t="shared" si="266"/>
        <v>0</v>
      </c>
      <c r="S254" s="107">
        <f t="shared" si="287"/>
        <v>4</v>
      </c>
      <c r="T254" s="44">
        <f t="shared" si="267"/>
        <v>1</v>
      </c>
      <c r="U254" s="7">
        <f t="shared" si="284"/>
        <v>0</v>
      </c>
      <c r="V254" s="13">
        <f t="shared" si="268"/>
        <v>45849</v>
      </c>
      <c r="W254" s="14" t="str">
        <f t="shared" si="274"/>
        <v>Cum</v>
      </c>
      <c r="X254" s="4" t="str">
        <f t="shared" si="269"/>
        <v/>
      </c>
      <c r="Y254" s="46">
        <f t="shared" si="270"/>
        <v>45849</v>
      </c>
      <c r="Z254" s="142" t="str">
        <f t="shared" si="275"/>
        <v/>
      </c>
      <c r="AV254" s="27">
        <f t="shared" ca="1" si="280"/>
        <v>45762</v>
      </c>
      <c r="AW254" s="137">
        <f t="shared" si="276"/>
        <v>0</v>
      </c>
      <c r="BB254" s="152">
        <f t="shared" si="281"/>
        <v>0</v>
      </c>
      <c r="BC254" s="147">
        <f t="shared" si="277"/>
        <v>0</v>
      </c>
    </row>
    <row r="255" spans="4:55" x14ac:dyDescent="0.25">
      <c r="D255" s="17"/>
      <c r="E255" s="17"/>
      <c r="F255" s="17">
        <f t="shared" ref="F255:G255" si="333">F248</f>
        <v>0</v>
      </c>
      <c r="G255" s="17">
        <f t="shared" si="333"/>
        <v>0</v>
      </c>
      <c r="H255" s="135"/>
      <c r="I255" s="117">
        <f t="shared" si="279"/>
        <v>45850</v>
      </c>
      <c r="J255" s="88"/>
      <c r="K255" s="89"/>
      <c r="L255" s="90"/>
      <c r="M255" s="86"/>
      <c r="N255" s="87">
        <f t="shared" si="290"/>
        <v>0</v>
      </c>
      <c r="O255" s="85">
        <f t="shared" si="265"/>
        <v>0</v>
      </c>
      <c r="P255" s="85" t="str">
        <f t="shared" si="272"/>
        <v/>
      </c>
      <c r="Q255" s="149">
        <f t="shared" si="273"/>
        <v>0</v>
      </c>
      <c r="R255" s="116">
        <f t="shared" si="266"/>
        <v>0</v>
      </c>
      <c r="S255" s="107">
        <f t="shared" si="287"/>
        <v>0</v>
      </c>
      <c r="T255" s="44">
        <f t="shared" si="267"/>
        <v>1</v>
      </c>
      <c r="U255" s="7">
        <f t="shared" si="284"/>
        <v>0</v>
      </c>
      <c r="V255" s="13">
        <f t="shared" si="268"/>
        <v>45850</v>
      </c>
      <c r="W255" s="14" t="str">
        <f t="shared" si="274"/>
        <v>Cmt</v>
      </c>
      <c r="X255" s="4" t="str">
        <f t="shared" si="269"/>
        <v/>
      </c>
      <c r="Y255" s="46">
        <f t="shared" si="270"/>
        <v>45850</v>
      </c>
      <c r="Z255" s="142" t="str">
        <f t="shared" si="275"/>
        <v/>
      </c>
      <c r="AV255" s="27">
        <f t="shared" ca="1" si="280"/>
        <v>45763</v>
      </c>
      <c r="AW255" s="137">
        <f t="shared" si="276"/>
        <v>0</v>
      </c>
      <c r="BB255" s="152">
        <f t="shared" si="281"/>
        <v>0</v>
      </c>
      <c r="BC255" s="147">
        <f t="shared" si="277"/>
        <v>0</v>
      </c>
    </row>
    <row r="256" spans="4:55" x14ac:dyDescent="0.25">
      <c r="D256" s="17"/>
      <c r="E256" s="17"/>
      <c r="F256" s="17">
        <f t="shared" ref="F256:G256" si="334">F249</f>
        <v>0</v>
      </c>
      <c r="G256" s="17">
        <f t="shared" si="334"/>
        <v>0</v>
      </c>
      <c r="H256" s="135"/>
      <c r="I256" s="117">
        <f t="shared" si="279"/>
        <v>45851</v>
      </c>
      <c r="J256" s="88"/>
      <c r="K256" s="89"/>
      <c r="L256" s="90"/>
      <c r="M256" s="86"/>
      <c r="N256" s="87">
        <f t="shared" si="290"/>
        <v>0</v>
      </c>
      <c r="O256" s="85">
        <f t="shared" si="265"/>
        <v>0</v>
      </c>
      <c r="P256" s="85" t="str">
        <f t="shared" si="272"/>
        <v/>
      </c>
      <c r="Q256" s="149">
        <f t="shared" si="273"/>
        <v>0</v>
      </c>
      <c r="R256" s="116">
        <f t="shared" si="266"/>
        <v>0</v>
      </c>
      <c r="S256" s="107">
        <f t="shared" si="287"/>
        <v>0</v>
      </c>
      <c r="T256" s="44">
        <f t="shared" si="267"/>
        <v>1</v>
      </c>
      <c r="U256" s="7">
        <f t="shared" si="284"/>
        <v>0</v>
      </c>
      <c r="V256" s="13">
        <f t="shared" si="268"/>
        <v>45851</v>
      </c>
      <c r="W256" s="14" t="str">
        <f t="shared" si="274"/>
        <v>Paz</v>
      </c>
      <c r="X256" s="4" t="str">
        <f t="shared" si="269"/>
        <v/>
      </c>
      <c r="Y256" s="46">
        <f t="shared" si="270"/>
        <v>45851</v>
      </c>
      <c r="Z256" s="142" t="str">
        <f t="shared" si="275"/>
        <v/>
      </c>
      <c r="AV256" s="27">
        <f t="shared" ca="1" si="280"/>
        <v>45764</v>
      </c>
      <c r="AW256" s="137">
        <f t="shared" si="276"/>
        <v>0</v>
      </c>
      <c r="BB256" s="152">
        <f t="shared" si="281"/>
        <v>0</v>
      </c>
      <c r="BC256" s="147">
        <f t="shared" si="277"/>
        <v>0</v>
      </c>
    </row>
    <row r="257" spans="4:55" x14ac:dyDescent="0.25">
      <c r="D257" s="17"/>
      <c r="E257" s="17"/>
      <c r="F257" s="17">
        <f t="shared" ref="F257:G257" si="335">F250</f>
        <v>0</v>
      </c>
      <c r="G257" s="17">
        <f t="shared" si="335"/>
        <v>4</v>
      </c>
      <c r="H257" s="135"/>
      <c r="I257" s="117">
        <f t="shared" si="279"/>
        <v>45852</v>
      </c>
      <c r="J257" s="88"/>
      <c r="K257" s="89"/>
      <c r="L257" s="90"/>
      <c r="M257" s="86"/>
      <c r="N257" s="87">
        <f t="shared" si="290"/>
        <v>4</v>
      </c>
      <c r="O257" s="85">
        <f t="shared" si="265"/>
        <v>4</v>
      </c>
      <c r="P257" s="85" t="str">
        <f t="shared" si="272"/>
        <v/>
      </c>
      <c r="Q257" s="149">
        <f t="shared" si="273"/>
        <v>0</v>
      </c>
      <c r="R257" s="116">
        <f t="shared" si="266"/>
        <v>0</v>
      </c>
      <c r="S257" s="107">
        <f t="shared" si="287"/>
        <v>4</v>
      </c>
      <c r="T257" s="44">
        <f t="shared" si="267"/>
        <v>1</v>
      </c>
      <c r="U257" s="7">
        <f t="shared" si="284"/>
        <v>0</v>
      </c>
      <c r="V257" s="13">
        <f t="shared" si="268"/>
        <v>45852</v>
      </c>
      <c r="W257" s="14" t="str">
        <f t="shared" si="274"/>
        <v>Pzt</v>
      </c>
      <c r="X257" s="4" t="str">
        <f t="shared" si="269"/>
        <v/>
      </c>
      <c r="Y257" s="46">
        <f t="shared" si="270"/>
        <v>45852</v>
      </c>
      <c r="Z257" s="142" t="str">
        <f t="shared" si="275"/>
        <v/>
      </c>
      <c r="AV257" s="27">
        <f t="shared" ca="1" si="280"/>
        <v>45765</v>
      </c>
      <c r="AW257" s="137">
        <f t="shared" si="276"/>
        <v>0</v>
      </c>
      <c r="BB257" s="152">
        <f t="shared" si="281"/>
        <v>0</v>
      </c>
      <c r="BC257" s="147">
        <f t="shared" si="277"/>
        <v>0</v>
      </c>
    </row>
    <row r="258" spans="4:55" x14ac:dyDescent="0.25">
      <c r="D258" s="17"/>
      <c r="E258" s="17"/>
      <c r="F258" s="17">
        <f t="shared" ref="F258:G258" si="336">F251</f>
        <v>0</v>
      </c>
      <c r="G258" s="17">
        <f t="shared" si="336"/>
        <v>4</v>
      </c>
      <c r="H258" s="135"/>
      <c r="I258" s="117">
        <f t="shared" si="279"/>
        <v>45853</v>
      </c>
      <c r="J258" s="88"/>
      <c r="K258" s="89"/>
      <c r="L258" s="90"/>
      <c r="M258" s="86"/>
      <c r="N258" s="87">
        <f t="shared" si="290"/>
        <v>4</v>
      </c>
      <c r="O258" s="85">
        <f t="shared" si="265"/>
        <v>0</v>
      </c>
      <c r="P258" s="85" t="str">
        <f t="shared" si="272"/>
        <v/>
      </c>
      <c r="Q258" s="149">
        <f t="shared" si="273"/>
        <v>0</v>
      </c>
      <c r="R258" s="116">
        <f t="shared" si="266"/>
        <v>0</v>
      </c>
      <c r="S258" s="107">
        <f t="shared" si="287"/>
        <v>0</v>
      </c>
      <c r="T258" s="44">
        <f t="shared" si="267"/>
        <v>0</v>
      </c>
      <c r="U258" s="7">
        <f t="shared" si="284"/>
        <v>0</v>
      </c>
      <c r="V258" s="13">
        <f t="shared" si="268"/>
        <v>45853</v>
      </c>
      <c r="W258" s="14" t="str">
        <f t="shared" si="274"/>
        <v>Sal</v>
      </c>
      <c r="X258" s="4" t="str">
        <f t="shared" si="269"/>
        <v/>
      </c>
      <c r="Y258" s="46">
        <f t="shared" si="270"/>
        <v>45853</v>
      </c>
      <c r="Z258" s="142" t="str">
        <f t="shared" si="275"/>
        <v>DEMOKRASİ VE MİLLİ BİRLİK GÜNÜ</v>
      </c>
      <c r="AV258" s="27">
        <f t="shared" ca="1" si="280"/>
        <v>45766</v>
      </c>
      <c r="AW258" s="137">
        <f t="shared" si="276"/>
        <v>0</v>
      </c>
      <c r="BB258" s="152">
        <f t="shared" si="281"/>
        <v>0</v>
      </c>
      <c r="BC258" s="147">
        <f t="shared" si="277"/>
        <v>0</v>
      </c>
    </row>
    <row r="259" spans="4:55" x14ac:dyDescent="0.25">
      <c r="D259" s="17"/>
      <c r="E259" s="17"/>
      <c r="F259" s="17">
        <f t="shared" ref="F259:G259" si="337">F252</f>
        <v>0</v>
      </c>
      <c r="G259" s="17">
        <f t="shared" si="337"/>
        <v>4</v>
      </c>
      <c r="H259" s="135"/>
      <c r="I259" s="117">
        <f t="shared" si="279"/>
        <v>45854</v>
      </c>
      <c r="J259" s="88"/>
      <c r="K259" s="89"/>
      <c r="L259" s="90"/>
      <c r="M259" s="86"/>
      <c r="N259" s="87">
        <f t="shared" si="290"/>
        <v>4</v>
      </c>
      <c r="O259" s="85">
        <f t="shared" si="265"/>
        <v>4</v>
      </c>
      <c r="P259" s="85" t="str">
        <f t="shared" si="272"/>
        <v/>
      </c>
      <c r="Q259" s="149">
        <f t="shared" si="273"/>
        <v>0</v>
      </c>
      <c r="R259" s="116">
        <f t="shared" si="266"/>
        <v>0</v>
      </c>
      <c r="S259" s="107">
        <f t="shared" si="287"/>
        <v>4</v>
      </c>
      <c r="T259" s="44">
        <f t="shared" si="267"/>
        <v>1</v>
      </c>
      <c r="U259" s="7">
        <f t="shared" si="284"/>
        <v>0</v>
      </c>
      <c r="V259" s="13">
        <f t="shared" si="268"/>
        <v>45854</v>
      </c>
      <c r="W259" s="14" t="str">
        <f t="shared" si="274"/>
        <v>Çar</v>
      </c>
      <c r="X259" s="4" t="str">
        <f t="shared" si="269"/>
        <v/>
      </c>
      <c r="Y259" s="46">
        <f t="shared" si="270"/>
        <v>45854</v>
      </c>
      <c r="Z259" s="142" t="str">
        <f t="shared" si="275"/>
        <v/>
      </c>
      <c r="AV259" s="27">
        <f t="shared" ca="1" si="280"/>
        <v>45767</v>
      </c>
      <c r="AW259" s="137">
        <f t="shared" si="276"/>
        <v>0</v>
      </c>
      <c r="BB259" s="152">
        <f t="shared" si="281"/>
        <v>0</v>
      </c>
      <c r="BC259" s="147">
        <f t="shared" si="277"/>
        <v>0</v>
      </c>
    </row>
    <row r="260" spans="4:55" x14ac:dyDescent="0.25">
      <c r="D260" s="17"/>
      <c r="E260" s="17"/>
      <c r="F260" s="17">
        <f t="shared" ref="F260:G260" si="338">F253</f>
        <v>0</v>
      </c>
      <c r="G260" s="17">
        <f t="shared" si="338"/>
        <v>4</v>
      </c>
      <c r="H260" s="135"/>
      <c r="I260" s="117">
        <f t="shared" si="279"/>
        <v>45855</v>
      </c>
      <c r="J260" s="88"/>
      <c r="K260" s="89"/>
      <c r="L260" s="90"/>
      <c r="M260" s="86"/>
      <c r="N260" s="87">
        <f t="shared" si="290"/>
        <v>4</v>
      </c>
      <c r="O260" s="85">
        <f t="shared" si="265"/>
        <v>4</v>
      </c>
      <c r="P260" s="85" t="str">
        <f t="shared" si="272"/>
        <v/>
      </c>
      <c r="Q260" s="149">
        <f t="shared" si="273"/>
        <v>0</v>
      </c>
      <c r="R260" s="116">
        <f t="shared" si="266"/>
        <v>0</v>
      </c>
      <c r="S260" s="107">
        <f t="shared" si="287"/>
        <v>4</v>
      </c>
      <c r="T260" s="44">
        <f t="shared" si="267"/>
        <v>1</v>
      </c>
      <c r="U260" s="7">
        <f t="shared" si="284"/>
        <v>0</v>
      </c>
      <c r="V260" s="13">
        <f t="shared" si="268"/>
        <v>45855</v>
      </c>
      <c r="W260" s="14" t="str">
        <f t="shared" si="274"/>
        <v>Per</v>
      </c>
      <c r="X260" s="4" t="str">
        <f t="shared" si="269"/>
        <v/>
      </c>
      <c r="Y260" s="46">
        <f t="shared" si="270"/>
        <v>45855</v>
      </c>
      <c r="Z260" s="142" t="str">
        <f t="shared" si="275"/>
        <v/>
      </c>
      <c r="AV260" s="27">
        <f t="shared" ca="1" si="280"/>
        <v>45768</v>
      </c>
      <c r="AW260" s="137">
        <f t="shared" si="276"/>
        <v>0</v>
      </c>
      <c r="BB260" s="152">
        <f t="shared" si="281"/>
        <v>0</v>
      </c>
      <c r="BC260" s="147">
        <f t="shared" si="277"/>
        <v>0</v>
      </c>
    </row>
    <row r="261" spans="4:55" x14ac:dyDescent="0.25">
      <c r="D261" s="17"/>
      <c r="E261" s="17"/>
      <c r="F261" s="17">
        <f t="shared" ref="F261:G261" si="339">F254</f>
        <v>0</v>
      </c>
      <c r="G261" s="17">
        <f t="shared" si="339"/>
        <v>4</v>
      </c>
      <c r="H261" s="135"/>
      <c r="I261" s="117">
        <f t="shared" si="279"/>
        <v>45856</v>
      </c>
      <c r="J261" s="88"/>
      <c r="K261" s="89"/>
      <c r="L261" s="90"/>
      <c r="M261" s="86"/>
      <c r="N261" s="87">
        <f t="shared" si="290"/>
        <v>4</v>
      </c>
      <c r="O261" s="85">
        <f t="shared" si="265"/>
        <v>4</v>
      </c>
      <c r="P261" s="85" t="str">
        <f t="shared" si="272"/>
        <v/>
      </c>
      <c r="Q261" s="149">
        <f t="shared" si="273"/>
        <v>0</v>
      </c>
      <c r="R261" s="116">
        <f t="shared" si="266"/>
        <v>0</v>
      </c>
      <c r="S261" s="107">
        <f t="shared" si="287"/>
        <v>4</v>
      </c>
      <c r="T261" s="44">
        <f t="shared" si="267"/>
        <v>1</v>
      </c>
      <c r="U261" s="7">
        <f t="shared" si="284"/>
        <v>0</v>
      </c>
      <c r="V261" s="13">
        <f t="shared" si="268"/>
        <v>45856</v>
      </c>
      <c r="W261" s="14" t="str">
        <f t="shared" si="274"/>
        <v>Cum</v>
      </c>
      <c r="X261" s="4" t="str">
        <f t="shared" si="269"/>
        <v/>
      </c>
      <c r="Y261" s="46">
        <f t="shared" si="270"/>
        <v>45856</v>
      </c>
      <c r="Z261" s="142" t="str">
        <f t="shared" si="275"/>
        <v/>
      </c>
      <c r="AV261" s="27">
        <f t="shared" ca="1" si="280"/>
        <v>45769</v>
      </c>
      <c r="AW261" s="137">
        <f t="shared" si="276"/>
        <v>0</v>
      </c>
      <c r="BB261" s="152">
        <f t="shared" si="281"/>
        <v>0</v>
      </c>
      <c r="BC261" s="147">
        <f t="shared" si="277"/>
        <v>0</v>
      </c>
    </row>
    <row r="262" spans="4:55" x14ac:dyDescent="0.25">
      <c r="D262" s="17"/>
      <c r="E262" s="17"/>
      <c r="F262" s="17">
        <f t="shared" ref="F262:G262" si="340">F255</f>
        <v>0</v>
      </c>
      <c r="G262" s="17">
        <f t="shared" si="340"/>
        <v>0</v>
      </c>
      <c r="H262" s="135"/>
      <c r="I262" s="117">
        <f t="shared" si="279"/>
        <v>45857</v>
      </c>
      <c r="J262" s="88"/>
      <c r="K262" s="89"/>
      <c r="L262" s="90"/>
      <c r="M262" s="86"/>
      <c r="N262" s="87">
        <f t="shared" si="290"/>
        <v>0</v>
      </c>
      <c r="O262" s="85">
        <f t="shared" si="265"/>
        <v>0</v>
      </c>
      <c r="P262" s="85" t="str">
        <f t="shared" si="272"/>
        <v/>
      </c>
      <c r="Q262" s="149">
        <f t="shared" si="273"/>
        <v>0</v>
      </c>
      <c r="R262" s="116">
        <f t="shared" si="266"/>
        <v>0</v>
      </c>
      <c r="S262" s="107">
        <f t="shared" si="287"/>
        <v>0</v>
      </c>
      <c r="T262" s="44">
        <f t="shared" si="267"/>
        <v>1</v>
      </c>
      <c r="U262" s="7">
        <f t="shared" si="284"/>
        <v>0</v>
      </c>
      <c r="V262" s="13">
        <f t="shared" si="268"/>
        <v>45857</v>
      </c>
      <c r="W262" s="14" t="str">
        <f t="shared" si="274"/>
        <v>Cmt</v>
      </c>
      <c r="X262" s="4" t="str">
        <f t="shared" si="269"/>
        <v/>
      </c>
      <c r="Y262" s="46">
        <f t="shared" si="270"/>
        <v>45857</v>
      </c>
      <c r="Z262" s="142" t="str">
        <f t="shared" si="275"/>
        <v/>
      </c>
      <c r="AV262" s="27">
        <f t="shared" ca="1" si="280"/>
        <v>45770</v>
      </c>
      <c r="AW262" s="137">
        <f t="shared" si="276"/>
        <v>0</v>
      </c>
      <c r="BB262" s="152">
        <f t="shared" si="281"/>
        <v>0</v>
      </c>
      <c r="BC262" s="147">
        <f t="shared" si="277"/>
        <v>0</v>
      </c>
    </row>
    <row r="263" spans="4:55" x14ac:dyDescent="0.25">
      <c r="D263" s="17"/>
      <c r="E263" s="17"/>
      <c r="F263" s="17">
        <f t="shared" ref="F263:G263" si="341">F256</f>
        <v>0</v>
      </c>
      <c r="G263" s="17">
        <f t="shared" si="341"/>
        <v>0</v>
      </c>
      <c r="H263" s="135"/>
      <c r="I263" s="117">
        <f t="shared" si="279"/>
        <v>45858</v>
      </c>
      <c r="J263" s="88"/>
      <c r="K263" s="89"/>
      <c r="L263" s="90"/>
      <c r="M263" s="86"/>
      <c r="N263" s="87">
        <f t="shared" si="290"/>
        <v>0</v>
      </c>
      <c r="O263" s="85">
        <f t="shared" si="265"/>
        <v>0</v>
      </c>
      <c r="P263" s="85" t="str">
        <f t="shared" si="272"/>
        <v/>
      </c>
      <c r="Q263" s="149">
        <f t="shared" si="273"/>
        <v>0</v>
      </c>
      <c r="R263" s="116">
        <f t="shared" si="266"/>
        <v>0</v>
      </c>
      <c r="S263" s="107">
        <f t="shared" si="287"/>
        <v>0</v>
      </c>
      <c r="T263" s="44">
        <f t="shared" si="267"/>
        <v>1</v>
      </c>
      <c r="U263" s="7">
        <f t="shared" si="284"/>
        <v>0</v>
      </c>
      <c r="V263" s="13">
        <f t="shared" si="268"/>
        <v>45858</v>
      </c>
      <c r="W263" s="14" t="str">
        <f t="shared" si="274"/>
        <v>Paz</v>
      </c>
      <c r="X263" s="4" t="str">
        <f t="shared" si="269"/>
        <v/>
      </c>
      <c r="Y263" s="46">
        <f t="shared" si="270"/>
        <v>45858</v>
      </c>
      <c r="Z263" s="142" t="str">
        <f t="shared" si="275"/>
        <v/>
      </c>
      <c r="AV263" s="27">
        <f t="shared" ca="1" si="280"/>
        <v>45771</v>
      </c>
      <c r="AW263" s="137">
        <f t="shared" si="276"/>
        <v>0</v>
      </c>
      <c r="BB263" s="152">
        <f t="shared" si="281"/>
        <v>0</v>
      </c>
      <c r="BC263" s="147">
        <f t="shared" si="277"/>
        <v>0</v>
      </c>
    </row>
    <row r="264" spans="4:55" x14ac:dyDescent="0.25">
      <c r="D264" s="17"/>
      <c r="E264" s="17"/>
      <c r="F264" s="17">
        <f t="shared" ref="F264:G264" si="342">F257</f>
        <v>0</v>
      </c>
      <c r="G264" s="17">
        <f t="shared" si="342"/>
        <v>4</v>
      </c>
      <c r="H264" s="135"/>
      <c r="I264" s="117">
        <f t="shared" si="279"/>
        <v>45859</v>
      </c>
      <c r="J264" s="88"/>
      <c r="K264" s="89"/>
      <c r="L264" s="90"/>
      <c r="M264" s="86"/>
      <c r="N264" s="87">
        <f t="shared" si="290"/>
        <v>4</v>
      </c>
      <c r="O264" s="85">
        <f t="shared" si="265"/>
        <v>4</v>
      </c>
      <c r="P264" s="85" t="str">
        <f t="shared" si="272"/>
        <v/>
      </c>
      <c r="Q264" s="149">
        <f>IF((IF(BC264&gt;0,BC264,P264))&gt;=BB264,BB264,0)</f>
        <v>0</v>
      </c>
      <c r="R264" s="116">
        <f t="shared" si="266"/>
        <v>0</v>
      </c>
      <c r="S264" s="107">
        <f t="shared" si="287"/>
        <v>4</v>
      </c>
      <c r="T264" s="44">
        <f t="shared" si="267"/>
        <v>1</v>
      </c>
      <c r="U264" s="7">
        <f t="shared" si="284"/>
        <v>0</v>
      </c>
      <c r="V264" s="13">
        <f t="shared" si="268"/>
        <v>45859</v>
      </c>
      <c r="W264" s="14" t="str">
        <f t="shared" si="274"/>
        <v>Pzt</v>
      </c>
      <c r="X264" s="4" t="str">
        <f t="shared" si="269"/>
        <v/>
      </c>
      <c r="Y264" s="46">
        <f t="shared" si="270"/>
        <v>45859</v>
      </c>
      <c r="Z264" s="142" t="str">
        <f t="shared" si="275"/>
        <v/>
      </c>
      <c r="AV264" s="27">
        <f t="shared" ca="1" si="280"/>
        <v>45772</v>
      </c>
      <c r="AW264" s="137">
        <f t="shared" si="276"/>
        <v>0</v>
      </c>
      <c r="BB264" s="152">
        <f t="shared" si="281"/>
        <v>0</v>
      </c>
      <c r="BC264" s="147">
        <f t="shared" si="277"/>
        <v>0</v>
      </c>
    </row>
    <row r="265" spans="4:55" x14ac:dyDescent="0.25">
      <c r="D265" s="17"/>
      <c r="E265" s="17"/>
      <c r="F265" s="17">
        <f t="shared" ref="F265:G265" si="343">F258</f>
        <v>0</v>
      </c>
      <c r="G265" s="17">
        <f t="shared" si="343"/>
        <v>4</v>
      </c>
      <c r="H265" s="135"/>
      <c r="I265" s="117">
        <f t="shared" si="279"/>
        <v>45860</v>
      </c>
      <c r="J265" s="88"/>
      <c r="K265" s="89"/>
      <c r="L265" s="90"/>
      <c r="M265" s="86"/>
      <c r="N265" s="87">
        <f t="shared" si="290"/>
        <v>4</v>
      </c>
      <c r="O265" s="85">
        <f t="shared" si="265"/>
        <v>4</v>
      </c>
      <c r="P265" s="85" t="str">
        <f t="shared" si="272"/>
        <v/>
      </c>
      <c r="Q265" s="149">
        <f t="shared" ref="Q265:Q328" si="344">IF((IF(BC265&gt;0,BC265,P265))&gt;=BB265,BB265,0)</f>
        <v>0</v>
      </c>
      <c r="R265" s="116">
        <f t="shared" si="266"/>
        <v>0</v>
      </c>
      <c r="S265" s="107">
        <f t="shared" si="287"/>
        <v>4</v>
      </c>
      <c r="T265" s="44">
        <f t="shared" si="267"/>
        <v>1</v>
      </c>
      <c r="U265" s="7">
        <f t="shared" si="284"/>
        <v>0</v>
      </c>
      <c r="V265" s="13">
        <f t="shared" si="268"/>
        <v>45860</v>
      </c>
      <c r="W265" s="14" t="str">
        <f t="shared" si="274"/>
        <v>Sal</v>
      </c>
      <c r="X265" s="4" t="str">
        <f t="shared" si="269"/>
        <v/>
      </c>
      <c r="Y265" s="46">
        <f t="shared" si="270"/>
        <v>45860</v>
      </c>
      <c r="Z265" s="142" t="str">
        <f t="shared" si="275"/>
        <v/>
      </c>
      <c r="AV265" s="27">
        <f t="shared" ca="1" si="280"/>
        <v>45773</v>
      </c>
      <c r="AW265" s="137">
        <f t="shared" si="276"/>
        <v>0</v>
      </c>
      <c r="BB265" s="152">
        <f t="shared" si="281"/>
        <v>0</v>
      </c>
      <c r="BC265" s="147">
        <f t="shared" si="277"/>
        <v>0</v>
      </c>
    </row>
    <row r="266" spans="4:55" x14ac:dyDescent="0.25">
      <c r="D266" s="17"/>
      <c r="E266" s="17"/>
      <c r="F266" s="17">
        <f t="shared" ref="F266:G266" si="345">F259</f>
        <v>0</v>
      </c>
      <c r="G266" s="17">
        <f t="shared" si="345"/>
        <v>4</v>
      </c>
      <c r="H266" s="135"/>
      <c r="I266" s="117">
        <f t="shared" si="279"/>
        <v>45861</v>
      </c>
      <c r="J266" s="88"/>
      <c r="K266" s="89"/>
      <c r="L266" s="90"/>
      <c r="M266" s="86"/>
      <c r="N266" s="87">
        <f t="shared" si="290"/>
        <v>4</v>
      </c>
      <c r="O266" s="85">
        <f t="shared" si="265"/>
        <v>4</v>
      </c>
      <c r="P266" s="85" t="str">
        <f t="shared" si="272"/>
        <v/>
      </c>
      <c r="Q266" s="149">
        <f t="shared" si="344"/>
        <v>0</v>
      </c>
      <c r="R266" s="116">
        <f t="shared" si="266"/>
        <v>0</v>
      </c>
      <c r="S266" s="107">
        <f t="shared" si="287"/>
        <v>4</v>
      </c>
      <c r="T266" s="44">
        <f t="shared" si="267"/>
        <v>1</v>
      </c>
      <c r="U266" s="7">
        <f t="shared" si="284"/>
        <v>0</v>
      </c>
      <c r="V266" s="13">
        <f t="shared" si="268"/>
        <v>45861</v>
      </c>
      <c r="W266" s="14" t="str">
        <f t="shared" si="274"/>
        <v>Çar</v>
      </c>
      <c r="X266" s="4" t="str">
        <f t="shared" si="269"/>
        <v/>
      </c>
      <c r="Y266" s="46">
        <f t="shared" si="270"/>
        <v>45861</v>
      </c>
      <c r="Z266" s="142" t="str">
        <f t="shared" si="275"/>
        <v/>
      </c>
      <c r="AV266" s="27">
        <f t="shared" ca="1" si="280"/>
        <v>45774</v>
      </c>
      <c r="AW266" s="137">
        <f t="shared" si="276"/>
        <v>0</v>
      </c>
      <c r="BB266" s="152">
        <f t="shared" si="281"/>
        <v>0</v>
      </c>
      <c r="BC266" s="147">
        <f t="shared" si="277"/>
        <v>0</v>
      </c>
    </row>
    <row r="267" spans="4:55" x14ac:dyDescent="0.25">
      <c r="D267" s="17"/>
      <c r="E267" s="17"/>
      <c r="F267" s="17">
        <f t="shared" ref="F267:G267" si="346">F260</f>
        <v>0</v>
      </c>
      <c r="G267" s="17">
        <f t="shared" si="346"/>
        <v>4</v>
      </c>
      <c r="H267" s="135"/>
      <c r="I267" s="117">
        <f t="shared" si="279"/>
        <v>45862</v>
      </c>
      <c r="J267" s="88"/>
      <c r="K267" s="89"/>
      <c r="L267" s="90"/>
      <c r="M267" s="86"/>
      <c r="N267" s="87">
        <f t="shared" si="290"/>
        <v>4</v>
      </c>
      <c r="O267" s="85">
        <f t="shared" si="265"/>
        <v>4</v>
      </c>
      <c r="P267" s="85" t="str">
        <f t="shared" si="272"/>
        <v/>
      </c>
      <c r="Q267" s="149">
        <f t="shared" si="344"/>
        <v>0</v>
      </c>
      <c r="R267" s="116">
        <f t="shared" si="266"/>
        <v>0</v>
      </c>
      <c r="S267" s="107">
        <f t="shared" si="287"/>
        <v>4</v>
      </c>
      <c r="T267" s="44">
        <f t="shared" si="267"/>
        <v>1</v>
      </c>
      <c r="U267" s="7">
        <f t="shared" si="284"/>
        <v>0</v>
      </c>
      <c r="V267" s="13">
        <f t="shared" si="268"/>
        <v>45862</v>
      </c>
      <c r="W267" s="14" t="str">
        <f t="shared" si="274"/>
        <v>Per</v>
      </c>
      <c r="X267" s="4" t="str">
        <f t="shared" si="269"/>
        <v/>
      </c>
      <c r="Y267" s="46">
        <f t="shared" si="270"/>
        <v>45862</v>
      </c>
      <c r="Z267" s="142" t="str">
        <f t="shared" si="275"/>
        <v/>
      </c>
      <c r="AV267" s="27">
        <f t="shared" ca="1" si="280"/>
        <v>45775</v>
      </c>
      <c r="AW267" s="137">
        <f t="shared" si="276"/>
        <v>0</v>
      </c>
      <c r="BB267" s="152">
        <f t="shared" si="281"/>
        <v>0</v>
      </c>
      <c r="BC267" s="147">
        <f t="shared" si="277"/>
        <v>0</v>
      </c>
    </row>
    <row r="268" spans="4:55" x14ac:dyDescent="0.25">
      <c r="D268" s="17"/>
      <c r="E268" s="17"/>
      <c r="F268" s="17">
        <f t="shared" ref="F268:G268" si="347">F261</f>
        <v>0</v>
      </c>
      <c r="G268" s="17">
        <f t="shared" si="347"/>
        <v>4</v>
      </c>
      <c r="H268" s="135"/>
      <c r="I268" s="117">
        <f t="shared" si="279"/>
        <v>45863</v>
      </c>
      <c r="J268" s="88"/>
      <c r="K268" s="89"/>
      <c r="L268" s="90"/>
      <c r="M268" s="86"/>
      <c r="N268" s="87">
        <f t="shared" si="290"/>
        <v>4</v>
      </c>
      <c r="O268" s="85">
        <f t="shared" ref="O268:O331" si="348">IF(U268&lt;=$I$6,S268,"")</f>
        <v>4</v>
      </c>
      <c r="P268" s="85" t="str">
        <f t="shared" si="272"/>
        <v/>
      </c>
      <c r="Q268" s="149">
        <f t="shared" si="344"/>
        <v>0</v>
      </c>
      <c r="R268" s="116">
        <f t="shared" ref="R268:R331" si="349">IF(U268&lt;=$I$6,U268,"")</f>
        <v>0</v>
      </c>
      <c r="S268" s="107">
        <f t="shared" si="287"/>
        <v>4</v>
      </c>
      <c r="T268" s="44">
        <f t="shared" ref="T268:T331" si="350">IF(X268="AREFE",1,(IF(I268&lt;$I$7,0,(IFERROR((VLOOKUP(I268,AC:AE,3,0)),1)))))</f>
        <v>1</v>
      </c>
      <c r="U268" s="7">
        <f t="shared" si="284"/>
        <v>0</v>
      </c>
      <c r="V268" s="13">
        <f t="shared" ref="V268:V331" si="351">I268</f>
        <v>45863</v>
      </c>
      <c r="W268" s="14" t="str">
        <f t="shared" si="274"/>
        <v>Cum</v>
      </c>
      <c r="X268" s="4" t="str">
        <f t="shared" ref="X268:X331" si="352">IF((RIGHT(Z268,5))="AREFE","AREFE","")</f>
        <v/>
      </c>
      <c r="Y268" s="46">
        <f t="shared" ref="Y268:Y331" si="353">IFERROR((VLOOKUP(I268,AC:AC,1,0)),"")</f>
        <v>45863</v>
      </c>
      <c r="Z268" s="142" t="str">
        <f t="shared" si="275"/>
        <v/>
      </c>
      <c r="AV268" s="27">
        <f t="shared" ca="1" si="280"/>
        <v>45776</v>
      </c>
      <c r="AW268" s="137">
        <f t="shared" si="276"/>
        <v>0</v>
      </c>
      <c r="BB268" s="152">
        <f t="shared" si="281"/>
        <v>0</v>
      </c>
      <c r="BC268" s="147">
        <f t="shared" si="277"/>
        <v>0</v>
      </c>
    </row>
    <row r="269" spans="4:55" x14ac:dyDescent="0.25">
      <c r="D269" s="17"/>
      <c r="E269" s="17"/>
      <c r="F269" s="17">
        <f t="shared" ref="F269:G269" si="354">F262</f>
        <v>0</v>
      </c>
      <c r="G269" s="17">
        <f t="shared" si="354"/>
        <v>0</v>
      </c>
      <c r="H269" s="135"/>
      <c r="I269" s="117">
        <f t="shared" si="279"/>
        <v>45864</v>
      </c>
      <c r="J269" s="88"/>
      <c r="K269" s="89"/>
      <c r="L269" s="90"/>
      <c r="M269" s="86"/>
      <c r="N269" s="87">
        <f t="shared" si="290"/>
        <v>0</v>
      </c>
      <c r="O269" s="85">
        <f t="shared" si="348"/>
        <v>0</v>
      </c>
      <c r="P269" s="85" t="str">
        <f t="shared" ref="P269:P332" si="355">IF(R269=0,"",(IF(AW269&gt;0,AW269,O269)))</f>
        <v/>
      </c>
      <c r="Q269" s="149">
        <f t="shared" si="344"/>
        <v>0</v>
      </c>
      <c r="R269" s="116">
        <f t="shared" si="349"/>
        <v>0</v>
      </c>
      <c r="S269" s="107">
        <f t="shared" si="287"/>
        <v>0</v>
      </c>
      <c r="T269" s="44">
        <f t="shared" si="350"/>
        <v>1</v>
      </c>
      <c r="U269" s="7">
        <f t="shared" si="284"/>
        <v>0</v>
      </c>
      <c r="V269" s="13">
        <f t="shared" si="351"/>
        <v>45864</v>
      </c>
      <c r="W269" s="14" t="str">
        <f t="shared" ref="W269:W332" si="356">TEXT(V269,"GGG")</f>
        <v>Cmt</v>
      </c>
      <c r="X269" s="4" t="str">
        <f t="shared" si="352"/>
        <v/>
      </c>
      <c r="Y269" s="46">
        <f t="shared" si="353"/>
        <v>45864</v>
      </c>
      <c r="Z269" s="142" t="str">
        <f t="shared" ref="Z269:Z332" si="357">IF((IF(OR($I$6="",$I$7=""),"",(VLOOKUP(Y269,AC:AF,4,0))))=0,"",(IF(OR($I$6="",$I$7=""),"",(VLOOKUP(Y269,AC:AF,4,0)))))</f>
        <v/>
      </c>
      <c r="AV269" s="27">
        <f t="shared" ca="1" si="280"/>
        <v>45777</v>
      </c>
      <c r="AW269" s="137">
        <f t="shared" ref="AW269:AW332" si="358">IFERROR((IF(R269=0,0,(AU269-R269))),0)</f>
        <v>0</v>
      </c>
      <c r="BB269" s="152">
        <f t="shared" si="281"/>
        <v>0</v>
      </c>
      <c r="BC269" s="147">
        <f t="shared" ref="BC269:BC332" si="359">IFERROR((O269-P269),0)</f>
        <v>0</v>
      </c>
    </row>
    <row r="270" spans="4:55" x14ac:dyDescent="0.25">
      <c r="D270" s="17"/>
      <c r="E270" s="17"/>
      <c r="F270" s="17">
        <f t="shared" ref="F270:G270" si="360">F263</f>
        <v>0</v>
      </c>
      <c r="G270" s="17">
        <f t="shared" si="360"/>
        <v>0</v>
      </c>
      <c r="H270" s="135"/>
      <c r="I270" s="117">
        <f t="shared" ref="I270:I333" si="361">IF($I$7="","",(IF($I$7="",0,(I269+1))))</f>
        <v>45865</v>
      </c>
      <c r="J270" s="88"/>
      <c r="K270" s="89"/>
      <c r="L270" s="90"/>
      <c r="M270" s="86"/>
      <c r="N270" s="87">
        <f t="shared" si="290"/>
        <v>0</v>
      </c>
      <c r="O270" s="85">
        <f t="shared" si="348"/>
        <v>0</v>
      </c>
      <c r="P270" s="85" t="str">
        <f t="shared" si="355"/>
        <v/>
      </c>
      <c r="Q270" s="149">
        <f t="shared" si="344"/>
        <v>0</v>
      </c>
      <c r="R270" s="116">
        <f t="shared" si="349"/>
        <v>0</v>
      </c>
      <c r="S270" s="107">
        <f t="shared" si="287"/>
        <v>0</v>
      </c>
      <c r="T270" s="44">
        <f t="shared" si="350"/>
        <v>1</v>
      </c>
      <c r="U270" s="7">
        <f t="shared" si="284"/>
        <v>0</v>
      </c>
      <c r="V270" s="13">
        <f t="shared" si="351"/>
        <v>45865</v>
      </c>
      <c r="W270" s="14" t="str">
        <f t="shared" si="356"/>
        <v>Paz</v>
      </c>
      <c r="X270" s="4" t="str">
        <f t="shared" si="352"/>
        <v/>
      </c>
      <c r="Y270" s="46">
        <f t="shared" si="353"/>
        <v>45865</v>
      </c>
      <c r="Z270" s="142" t="str">
        <f t="shared" si="357"/>
        <v/>
      </c>
      <c r="AV270" s="27">
        <f t="shared" ref="AV270:AV333" ca="1" si="362">AV269+1</f>
        <v>45778</v>
      </c>
      <c r="AW270" s="137">
        <f t="shared" si="358"/>
        <v>0</v>
      </c>
      <c r="BB270" s="152">
        <f t="shared" ref="BB270:BB333" si="363">IFERROR((IF((R270-R269)&lt;0,0,(R270-R269))),0)</f>
        <v>0</v>
      </c>
      <c r="BC270" s="147">
        <f t="shared" si="359"/>
        <v>0</v>
      </c>
    </row>
    <row r="271" spans="4:55" x14ac:dyDescent="0.25">
      <c r="D271" s="17"/>
      <c r="E271" s="17"/>
      <c r="F271" s="17">
        <f t="shared" ref="F271:G271" si="364">F264</f>
        <v>0</v>
      </c>
      <c r="G271" s="17">
        <f t="shared" si="364"/>
        <v>4</v>
      </c>
      <c r="H271" s="135"/>
      <c r="I271" s="117">
        <f t="shared" si="361"/>
        <v>45866</v>
      </c>
      <c r="J271" s="88"/>
      <c r="K271" s="89"/>
      <c r="L271" s="90"/>
      <c r="M271" s="86"/>
      <c r="N271" s="87">
        <f t="shared" si="290"/>
        <v>4</v>
      </c>
      <c r="O271" s="85">
        <f t="shared" si="348"/>
        <v>4</v>
      </c>
      <c r="P271" s="85" t="str">
        <f t="shared" si="355"/>
        <v/>
      </c>
      <c r="Q271" s="149">
        <f t="shared" si="344"/>
        <v>0</v>
      </c>
      <c r="R271" s="116">
        <f t="shared" si="349"/>
        <v>0</v>
      </c>
      <c r="S271" s="107">
        <f t="shared" si="287"/>
        <v>4</v>
      </c>
      <c r="T271" s="44">
        <f t="shared" si="350"/>
        <v>1</v>
      </c>
      <c r="U271" s="7">
        <f t="shared" si="284"/>
        <v>0</v>
      </c>
      <c r="V271" s="13">
        <f t="shared" si="351"/>
        <v>45866</v>
      </c>
      <c r="W271" s="14" t="str">
        <f t="shared" si="356"/>
        <v>Pzt</v>
      </c>
      <c r="X271" s="4" t="str">
        <f t="shared" si="352"/>
        <v/>
      </c>
      <c r="Y271" s="46">
        <f t="shared" si="353"/>
        <v>45866</v>
      </c>
      <c r="Z271" s="142" t="str">
        <f t="shared" si="357"/>
        <v/>
      </c>
      <c r="AV271" s="27">
        <f t="shared" ca="1" si="362"/>
        <v>45779</v>
      </c>
      <c r="AW271" s="137">
        <f t="shared" si="358"/>
        <v>0</v>
      </c>
      <c r="BB271" s="152">
        <f t="shared" si="363"/>
        <v>0</v>
      </c>
      <c r="BC271" s="147">
        <f t="shared" si="359"/>
        <v>0</v>
      </c>
    </row>
    <row r="272" spans="4:55" x14ac:dyDescent="0.25">
      <c r="D272" s="17"/>
      <c r="E272" s="17"/>
      <c r="F272" s="17">
        <f t="shared" ref="F272:G272" si="365">F265</f>
        <v>0</v>
      </c>
      <c r="G272" s="17">
        <f t="shared" si="365"/>
        <v>4</v>
      </c>
      <c r="H272" s="135"/>
      <c r="I272" s="117">
        <f t="shared" si="361"/>
        <v>45867</v>
      </c>
      <c r="J272" s="88"/>
      <c r="K272" s="89"/>
      <c r="L272" s="90"/>
      <c r="M272" s="86"/>
      <c r="N272" s="87">
        <f t="shared" si="290"/>
        <v>4</v>
      </c>
      <c r="O272" s="85">
        <f t="shared" si="348"/>
        <v>4</v>
      </c>
      <c r="P272" s="85" t="str">
        <f t="shared" si="355"/>
        <v/>
      </c>
      <c r="Q272" s="149">
        <f t="shared" si="344"/>
        <v>0</v>
      </c>
      <c r="R272" s="116">
        <f t="shared" si="349"/>
        <v>0</v>
      </c>
      <c r="S272" s="107">
        <f t="shared" si="287"/>
        <v>4</v>
      </c>
      <c r="T272" s="44">
        <f t="shared" si="350"/>
        <v>1</v>
      </c>
      <c r="U272" s="7">
        <f t="shared" ref="U272:U335" si="366">IF(U271=0,0,IF(U271&gt;=$I$6,0,IF((U271+S272)&gt;=$I$6,$I$6,(U271+S272))))</f>
        <v>0</v>
      </c>
      <c r="V272" s="13">
        <f t="shared" si="351"/>
        <v>45867</v>
      </c>
      <c r="W272" s="14" t="str">
        <f t="shared" si="356"/>
        <v>Sal</v>
      </c>
      <c r="X272" s="4" t="str">
        <f t="shared" si="352"/>
        <v/>
      </c>
      <c r="Y272" s="46">
        <f t="shared" si="353"/>
        <v>45867</v>
      </c>
      <c r="Z272" s="142" t="str">
        <f t="shared" si="357"/>
        <v/>
      </c>
      <c r="AV272" s="27">
        <f t="shared" ca="1" si="362"/>
        <v>45780</v>
      </c>
      <c r="AW272" s="137">
        <f t="shared" si="358"/>
        <v>0</v>
      </c>
      <c r="BB272" s="152">
        <f t="shared" si="363"/>
        <v>0</v>
      </c>
      <c r="BC272" s="147">
        <f t="shared" si="359"/>
        <v>0</v>
      </c>
    </row>
    <row r="273" spans="4:55" x14ac:dyDescent="0.25">
      <c r="D273" s="17"/>
      <c r="E273" s="17"/>
      <c r="F273" s="17">
        <f t="shared" ref="F273:G273" si="367">F266</f>
        <v>0</v>
      </c>
      <c r="G273" s="17">
        <f t="shared" si="367"/>
        <v>4</v>
      </c>
      <c r="H273" s="135"/>
      <c r="I273" s="117">
        <f t="shared" si="361"/>
        <v>45868</v>
      </c>
      <c r="J273" s="88"/>
      <c r="K273" s="89"/>
      <c r="L273" s="90"/>
      <c r="M273" s="86"/>
      <c r="N273" s="87">
        <f t="shared" si="290"/>
        <v>4</v>
      </c>
      <c r="O273" s="85">
        <f t="shared" si="348"/>
        <v>4</v>
      </c>
      <c r="P273" s="85" t="str">
        <f t="shared" si="355"/>
        <v/>
      </c>
      <c r="Q273" s="149">
        <f t="shared" si="344"/>
        <v>0</v>
      </c>
      <c r="R273" s="116">
        <f t="shared" si="349"/>
        <v>0</v>
      </c>
      <c r="S273" s="107">
        <f t="shared" si="287"/>
        <v>4</v>
      </c>
      <c r="T273" s="44">
        <f t="shared" si="350"/>
        <v>1</v>
      </c>
      <c r="U273" s="7">
        <f t="shared" si="366"/>
        <v>0</v>
      </c>
      <c r="V273" s="13">
        <f t="shared" si="351"/>
        <v>45868</v>
      </c>
      <c r="W273" s="14" t="str">
        <f t="shared" si="356"/>
        <v>Çar</v>
      </c>
      <c r="X273" s="4" t="str">
        <f t="shared" si="352"/>
        <v/>
      </c>
      <c r="Y273" s="46">
        <f t="shared" si="353"/>
        <v>45868</v>
      </c>
      <c r="Z273" s="142" t="str">
        <f t="shared" si="357"/>
        <v/>
      </c>
      <c r="AV273" s="27">
        <f t="shared" ca="1" si="362"/>
        <v>45781</v>
      </c>
      <c r="AW273" s="137">
        <f t="shared" si="358"/>
        <v>0</v>
      </c>
      <c r="BB273" s="152">
        <f t="shared" si="363"/>
        <v>0</v>
      </c>
      <c r="BC273" s="147">
        <f t="shared" si="359"/>
        <v>0</v>
      </c>
    </row>
    <row r="274" spans="4:55" x14ac:dyDescent="0.25">
      <c r="D274" s="17"/>
      <c r="E274" s="17"/>
      <c r="F274" s="17">
        <f t="shared" ref="F274:G274" si="368">F267</f>
        <v>0</v>
      </c>
      <c r="G274" s="17">
        <f t="shared" si="368"/>
        <v>4</v>
      </c>
      <c r="H274" s="135"/>
      <c r="I274" s="117">
        <f t="shared" si="361"/>
        <v>45869</v>
      </c>
      <c r="J274" s="88"/>
      <c r="K274" s="89"/>
      <c r="L274" s="90"/>
      <c r="M274" s="86"/>
      <c r="N274" s="87">
        <f t="shared" si="290"/>
        <v>4</v>
      </c>
      <c r="O274" s="85">
        <f t="shared" si="348"/>
        <v>4</v>
      </c>
      <c r="P274" s="85" t="str">
        <f t="shared" si="355"/>
        <v/>
      </c>
      <c r="Q274" s="149">
        <f t="shared" si="344"/>
        <v>0</v>
      </c>
      <c r="R274" s="116">
        <f t="shared" si="349"/>
        <v>0</v>
      </c>
      <c r="S274" s="107">
        <f t="shared" ref="S274:S337" si="369">N274*T274</f>
        <v>4</v>
      </c>
      <c r="T274" s="44">
        <f t="shared" si="350"/>
        <v>1</v>
      </c>
      <c r="U274" s="7">
        <f t="shared" si="366"/>
        <v>0</v>
      </c>
      <c r="V274" s="13">
        <f t="shared" si="351"/>
        <v>45869</v>
      </c>
      <c r="W274" s="14" t="str">
        <f t="shared" si="356"/>
        <v>Per</v>
      </c>
      <c r="X274" s="4" t="str">
        <f t="shared" si="352"/>
        <v/>
      </c>
      <c r="Y274" s="46">
        <f t="shared" si="353"/>
        <v>45869</v>
      </c>
      <c r="Z274" s="142" t="str">
        <f t="shared" si="357"/>
        <v/>
      </c>
      <c r="AV274" s="27">
        <f t="shared" ca="1" si="362"/>
        <v>45782</v>
      </c>
      <c r="AW274" s="137">
        <f t="shared" si="358"/>
        <v>0</v>
      </c>
      <c r="BB274" s="152">
        <f t="shared" si="363"/>
        <v>0</v>
      </c>
      <c r="BC274" s="147">
        <f t="shared" si="359"/>
        <v>0</v>
      </c>
    </row>
    <row r="275" spans="4:55" x14ac:dyDescent="0.25">
      <c r="D275" s="17"/>
      <c r="E275" s="17"/>
      <c r="F275" s="17">
        <f t="shared" ref="F275:G275" si="370">F268</f>
        <v>0</v>
      </c>
      <c r="G275" s="17">
        <f t="shared" si="370"/>
        <v>4</v>
      </c>
      <c r="H275" s="135"/>
      <c r="I275" s="117">
        <f t="shared" si="361"/>
        <v>45870</v>
      </c>
      <c r="J275" s="88"/>
      <c r="K275" s="89"/>
      <c r="L275" s="90"/>
      <c r="M275" s="86"/>
      <c r="N275" s="87">
        <f t="shared" si="290"/>
        <v>4</v>
      </c>
      <c r="O275" s="85">
        <f t="shared" si="348"/>
        <v>4</v>
      </c>
      <c r="P275" s="85" t="str">
        <f t="shared" si="355"/>
        <v/>
      </c>
      <c r="Q275" s="149">
        <f t="shared" si="344"/>
        <v>0</v>
      </c>
      <c r="R275" s="116">
        <f t="shared" si="349"/>
        <v>0</v>
      </c>
      <c r="S275" s="107">
        <f t="shared" si="369"/>
        <v>4</v>
      </c>
      <c r="T275" s="44">
        <f t="shared" si="350"/>
        <v>1</v>
      </c>
      <c r="U275" s="7">
        <f t="shared" si="366"/>
        <v>0</v>
      </c>
      <c r="V275" s="13">
        <f t="shared" si="351"/>
        <v>45870</v>
      </c>
      <c r="W275" s="14" t="str">
        <f t="shared" si="356"/>
        <v>Cum</v>
      </c>
      <c r="X275" s="4" t="str">
        <f t="shared" si="352"/>
        <v/>
      </c>
      <c r="Y275" s="46">
        <f t="shared" si="353"/>
        <v>45870</v>
      </c>
      <c r="Z275" s="142" t="str">
        <f t="shared" si="357"/>
        <v/>
      </c>
      <c r="AV275" s="27">
        <f t="shared" ca="1" si="362"/>
        <v>45783</v>
      </c>
      <c r="AW275" s="137">
        <f t="shared" si="358"/>
        <v>0</v>
      </c>
      <c r="BB275" s="152">
        <f t="shared" si="363"/>
        <v>0</v>
      </c>
      <c r="BC275" s="147">
        <f t="shared" si="359"/>
        <v>0</v>
      </c>
    </row>
    <row r="276" spans="4:55" x14ac:dyDescent="0.25">
      <c r="D276" s="17"/>
      <c r="E276" s="17"/>
      <c r="F276" s="17">
        <f t="shared" ref="F276:G276" si="371">F269</f>
        <v>0</v>
      </c>
      <c r="G276" s="17">
        <f t="shared" si="371"/>
        <v>0</v>
      </c>
      <c r="H276" s="135"/>
      <c r="I276" s="117">
        <f t="shared" si="361"/>
        <v>45871</v>
      </c>
      <c r="J276" s="88"/>
      <c r="K276" s="89"/>
      <c r="L276" s="90"/>
      <c r="M276" s="86"/>
      <c r="N276" s="87">
        <f t="shared" ref="N276:N339" si="372">IF(X276="AREFE",F276,F276+G276)</f>
        <v>0</v>
      </c>
      <c r="O276" s="85">
        <f t="shared" si="348"/>
        <v>0</v>
      </c>
      <c r="P276" s="85" t="str">
        <f t="shared" si="355"/>
        <v/>
      </c>
      <c r="Q276" s="149">
        <f t="shared" si="344"/>
        <v>0</v>
      </c>
      <c r="R276" s="116">
        <f t="shared" si="349"/>
        <v>0</v>
      </c>
      <c r="S276" s="107">
        <f t="shared" si="369"/>
        <v>0</v>
      </c>
      <c r="T276" s="44">
        <f t="shared" si="350"/>
        <v>1</v>
      </c>
      <c r="U276" s="7">
        <f t="shared" si="366"/>
        <v>0</v>
      </c>
      <c r="V276" s="13">
        <f t="shared" si="351"/>
        <v>45871</v>
      </c>
      <c r="W276" s="14" t="str">
        <f t="shared" si="356"/>
        <v>Cmt</v>
      </c>
      <c r="X276" s="4" t="str">
        <f t="shared" si="352"/>
        <v/>
      </c>
      <c r="Y276" s="46">
        <f t="shared" si="353"/>
        <v>45871</v>
      </c>
      <c r="Z276" s="142" t="str">
        <f t="shared" si="357"/>
        <v/>
      </c>
      <c r="AV276" s="27">
        <f t="shared" ca="1" si="362"/>
        <v>45784</v>
      </c>
      <c r="AW276" s="137">
        <f t="shared" si="358"/>
        <v>0</v>
      </c>
      <c r="BB276" s="152">
        <f t="shared" si="363"/>
        <v>0</v>
      </c>
      <c r="BC276" s="147">
        <f t="shared" si="359"/>
        <v>0</v>
      </c>
    </row>
    <row r="277" spans="4:55" x14ac:dyDescent="0.25">
      <c r="D277" s="17"/>
      <c r="E277" s="17"/>
      <c r="F277" s="17">
        <f t="shared" ref="F277:G277" si="373">F270</f>
        <v>0</v>
      </c>
      <c r="G277" s="17">
        <f t="shared" si="373"/>
        <v>0</v>
      </c>
      <c r="H277" s="135"/>
      <c r="I277" s="117">
        <f t="shared" si="361"/>
        <v>45872</v>
      </c>
      <c r="J277" s="88"/>
      <c r="K277" s="89"/>
      <c r="L277" s="90"/>
      <c r="M277" s="86"/>
      <c r="N277" s="87">
        <f t="shared" si="372"/>
        <v>0</v>
      </c>
      <c r="O277" s="85">
        <f t="shared" si="348"/>
        <v>0</v>
      </c>
      <c r="P277" s="85" t="str">
        <f t="shared" si="355"/>
        <v/>
      </c>
      <c r="Q277" s="149">
        <f t="shared" si="344"/>
        <v>0</v>
      </c>
      <c r="R277" s="116">
        <f t="shared" si="349"/>
        <v>0</v>
      </c>
      <c r="S277" s="107">
        <f t="shared" si="369"/>
        <v>0</v>
      </c>
      <c r="T277" s="44">
        <f t="shared" si="350"/>
        <v>1</v>
      </c>
      <c r="U277" s="7">
        <f t="shared" si="366"/>
        <v>0</v>
      </c>
      <c r="V277" s="13">
        <f t="shared" si="351"/>
        <v>45872</v>
      </c>
      <c r="W277" s="14" t="str">
        <f t="shared" si="356"/>
        <v>Paz</v>
      </c>
      <c r="X277" s="4" t="str">
        <f t="shared" si="352"/>
        <v/>
      </c>
      <c r="Y277" s="46">
        <f t="shared" si="353"/>
        <v>45872</v>
      </c>
      <c r="Z277" s="142" t="str">
        <f t="shared" si="357"/>
        <v/>
      </c>
      <c r="AV277" s="27">
        <f t="shared" ca="1" si="362"/>
        <v>45785</v>
      </c>
      <c r="AW277" s="137">
        <f t="shared" si="358"/>
        <v>0</v>
      </c>
      <c r="BB277" s="152">
        <f t="shared" si="363"/>
        <v>0</v>
      </c>
      <c r="BC277" s="147">
        <f t="shared" si="359"/>
        <v>0</v>
      </c>
    </row>
    <row r="278" spans="4:55" x14ac:dyDescent="0.25">
      <c r="D278" s="17"/>
      <c r="E278" s="17"/>
      <c r="F278" s="17">
        <f t="shared" ref="F278:G278" si="374">F271</f>
        <v>0</v>
      </c>
      <c r="G278" s="17">
        <f t="shared" si="374"/>
        <v>4</v>
      </c>
      <c r="H278" s="135"/>
      <c r="I278" s="117">
        <f t="shared" si="361"/>
        <v>45873</v>
      </c>
      <c r="J278" s="88"/>
      <c r="K278" s="89"/>
      <c r="L278" s="90"/>
      <c r="M278" s="86"/>
      <c r="N278" s="87">
        <f t="shared" si="372"/>
        <v>4</v>
      </c>
      <c r="O278" s="85">
        <f t="shared" si="348"/>
        <v>4</v>
      </c>
      <c r="P278" s="85" t="str">
        <f t="shared" si="355"/>
        <v/>
      </c>
      <c r="Q278" s="149">
        <f t="shared" si="344"/>
        <v>0</v>
      </c>
      <c r="R278" s="116">
        <f t="shared" si="349"/>
        <v>0</v>
      </c>
      <c r="S278" s="107">
        <f t="shared" si="369"/>
        <v>4</v>
      </c>
      <c r="T278" s="44">
        <f t="shared" si="350"/>
        <v>1</v>
      </c>
      <c r="U278" s="7">
        <f t="shared" si="366"/>
        <v>0</v>
      </c>
      <c r="V278" s="13">
        <f t="shared" si="351"/>
        <v>45873</v>
      </c>
      <c r="W278" s="14" t="str">
        <f t="shared" si="356"/>
        <v>Pzt</v>
      </c>
      <c r="X278" s="4" t="str">
        <f t="shared" si="352"/>
        <v/>
      </c>
      <c r="Y278" s="46">
        <f t="shared" si="353"/>
        <v>45873</v>
      </c>
      <c r="Z278" s="142" t="str">
        <f t="shared" si="357"/>
        <v/>
      </c>
      <c r="AV278" s="27">
        <f t="shared" ca="1" si="362"/>
        <v>45786</v>
      </c>
      <c r="AW278" s="137">
        <f t="shared" si="358"/>
        <v>0</v>
      </c>
      <c r="BB278" s="152">
        <f t="shared" si="363"/>
        <v>0</v>
      </c>
      <c r="BC278" s="147">
        <f t="shared" si="359"/>
        <v>0</v>
      </c>
    </row>
    <row r="279" spans="4:55" x14ac:dyDescent="0.25">
      <c r="D279" s="17"/>
      <c r="E279" s="17"/>
      <c r="F279" s="17">
        <f t="shared" ref="F279:G279" si="375">F272</f>
        <v>0</v>
      </c>
      <c r="G279" s="17">
        <f t="shared" si="375"/>
        <v>4</v>
      </c>
      <c r="H279" s="135"/>
      <c r="I279" s="117">
        <f t="shared" si="361"/>
        <v>45874</v>
      </c>
      <c r="J279" s="88"/>
      <c r="K279" s="89"/>
      <c r="L279" s="90"/>
      <c r="M279" s="86"/>
      <c r="N279" s="87">
        <f t="shared" si="372"/>
        <v>4</v>
      </c>
      <c r="O279" s="85">
        <f t="shared" si="348"/>
        <v>4</v>
      </c>
      <c r="P279" s="85" t="str">
        <f t="shared" si="355"/>
        <v/>
      </c>
      <c r="Q279" s="149">
        <f t="shared" si="344"/>
        <v>0</v>
      </c>
      <c r="R279" s="116">
        <f t="shared" si="349"/>
        <v>0</v>
      </c>
      <c r="S279" s="107">
        <f t="shared" si="369"/>
        <v>4</v>
      </c>
      <c r="T279" s="44">
        <f t="shared" si="350"/>
        <v>1</v>
      </c>
      <c r="U279" s="7">
        <f t="shared" si="366"/>
        <v>0</v>
      </c>
      <c r="V279" s="13">
        <f t="shared" si="351"/>
        <v>45874</v>
      </c>
      <c r="W279" s="14" t="str">
        <f t="shared" si="356"/>
        <v>Sal</v>
      </c>
      <c r="X279" s="4" t="str">
        <f t="shared" si="352"/>
        <v/>
      </c>
      <c r="Y279" s="46">
        <f t="shared" si="353"/>
        <v>45874</v>
      </c>
      <c r="Z279" s="142" t="str">
        <f t="shared" si="357"/>
        <v/>
      </c>
      <c r="AV279" s="27">
        <f t="shared" ca="1" si="362"/>
        <v>45787</v>
      </c>
      <c r="AW279" s="137">
        <f t="shared" si="358"/>
        <v>0</v>
      </c>
      <c r="BB279" s="152">
        <f t="shared" si="363"/>
        <v>0</v>
      </c>
      <c r="BC279" s="147">
        <f t="shared" si="359"/>
        <v>0</v>
      </c>
    </row>
    <row r="280" spans="4:55" x14ac:dyDescent="0.25">
      <c r="D280" s="17"/>
      <c r="E280" s="17"/>
      <c r="F280" s="17">
        <f t="shared" ref="F280:G280" si="376">F273</f>
        <v>0</v>
      </c>
      <c r="G280" s="17">
        <f t="shared" si="376"/>
        <v>4</v>
      </c>
      <c r="H280" s="135"/>
      <c r="I280" s="117">
        <f t="shared" si="361"/>
        <v>45875</v>
      </c>
      <c r="J280" s="88"/>
      <c r="K280" s="89"/>
      <c r="L280" s="90"/>
      <c r="M280" s="86"/>
      <c r="N280" s="87">
        <f t="shared" si="372"/>
        <v>4</v>
      </c>
      <c r="O280" s="85">
        <f t="shared" si="348"/>
        <v>4</v>
      </c>
      <c r="P280" s="85" t="str">
        <f t="shared" si="355"/>
        <v/>
      </c>
      <c r="Q280" s="149">
        <f t="shared" si="344"/>
        <v>0</v>
      </c>
      <c r="R280" s="116">
        <f t="shared" si="349"/>
        <v>0</v>
      </c>
      <c r="S280" s="107">
        <f t="shared" si="369"/>
        <v>4</v>
      </c>
      <c r="T280" s="44">
        <f t="shared" si="350"/>
        <v>1</v>
      </c>
      <c r="U280" s="7">
        <f t="shared" si="366"/>
        <v>0</v>
      </c>
      <c r="V280" s="13">
        <f t="shared" si="351"/>
        <v>45875</v>
      </c>
      <c r="W280" s="14" t="str">
        <f t="shared" si="356"/>
        <v>Çar</v>
      </c>
      <c r="X280" s="4" t="str">
        <f t="shared" si="352"/>
        <v/>
      </c>
      <c r="Y280" s="46">
        <f t="shared" si="353"/>
        <v>45875</v>
      </c>
      <c r="Z280" s="142" t="str">
        <f t="shared" si="357"/>
        <v/>
      </c>
      <c r="AV280" s="27">
        <f t="shared" ca="1" si="362"/>
        <v>45788</v>
      </c>
      <c r="AW280" s="137">
        <f t="shared" si="358"/>
        <v>0</v>
      </c>
      <c r="BB280" s="152">
        <f t="shared" si="363"/>
        <v>0</v>
      </c>
      <c r="BC280" s="147">
        <f t="shared" si="359"/>
        <v>0</v>
      </c>
    </row>
    <row r="281" spans="4:55" x14ac:dyDescent="0.25">
      <c r="D281" s="17"/>
      <c r="E281" s="17"/>
      <c r="F281" s="17">
        <f t="shared" ref="F281:G281" si="377">F274</f>
        <v>0</v>
      </c>
      <c r="G281" s="17">
        <f t="shared" si="377"/>
        <v>4</v>
      </c>
      <c r="H281" s="135"/>
      <c r="I281" s="117">
        <f t="shared" si="361"/>
        <v>45876</v>
      </c>
      <c r="J281" s="88"/>
      <c r="K281" s="89"/>
      <c r="L281" s="90"/>
      <c r="M281" s="86"/>
      <c r="N281" s="87">
        <f t="shared" si="372"/>
        <v>4</v>
      </c>
      <c r="O281" s="85">
        <f t="shared" si="348"/>
        <v>4</v>
      </c>
      <c r="P281" s="85" t="str">
        <f t="shared" si="355"/>
        <v/>
      </c>
      <c r="Q281" s="149">
        <f t="shared" si="344"/>
        <v>0</v>
      </c>
      <c r="R281" s="116">
        <f t="shared" si="349"/>
        <v>0</v>
      </c>
      <c r="S281" s="107">
        <f t="shared" si="369"/>
        <v>4</v>
      </c>
      <c r="T281" s="44">
        <f t="shared" si="350"/>
        <v>1</v>
      </c>
      <c r="U281" s="7">
        <f t="shared" si="366"/>
        <v>0</v>
      </c>
      <c r="V281" s="13">
        <f t="shared" si="351"/>
        <v>45876</v>
      </c>
      <c r="W281" s="14" t="str">
        <f t="shared" si="356"/>
        <v>Per</v>
      </c>
      <c r="X281" s="4" t="str">
        <f t="shared" si="352"/>
        <v/>
      </c>
      <c r="Y281" s="46">
        <f t="shared" si="353"/>
        <v>45876</v>
      </c>
      <c r="Z281" s="142" t="str">
        <f t="shared" si="357"/>
        <v/>
      </c>
      <c r="AV281" s="27">
        <f t="shared" ca="1" si="362"/>
        <v>45789</v>
      </c>
      <c r="AW281" s="137">
        <f t="shared" si="358"/>
        <v>0</v>
      </c>
      <c r="BB281" s="152">
        <f t="shared" si="363"/>
        <v>0</v>
      </c>
      <c r="BC281" s="147">
        <f t="shared" si="359"/>
        <v>0</v>
      </c>
    </row>
    <row r="282" spans="4:55" x14ac:dyDescent="0.25">
      <c r="D282" s="17"/>
      <c r="E282" s="17"/>
      <c r="F282" s="17">
        <f t="shared" ref="F282:G282" si="378">F275</f>
        <v>0</v>
      </c>
      <c r="G282" s="17">
        <f t="shared" si="378"/>
        <v>4</v>
      </c>
      <c r="H282" s="135"/>
      <c r="I282" s="117">
        <f t="shared" si="361"/>
        <v>45877</v>
      </c>
      <c r="J282" s="88"/>
      <c r="K282" s="89"/>
      <c r="L282" s="90"/>
      <c r="M282" s="86"/>
      <c r="N282" s="87">
        <f t="shared" si="372"/>
        <v>4</v>
      </c>
      <c r="O282" s="85">
        <f t="shared" si="348"/>
        <v>4</v>
      </c>
      <c r="P282" s="85" t="str">
        <f t="shared" si="355"/>
        <v/>
      </c>
      <c r="Q282" s="149">
        <f t="shared" si="344"/>
        <v>0</v>
      </c>
      <c r="R282" s="116">
        <f t="shared" si="349"/>
        <v>0</v>
      </c>
      <c r="S282" s="107">
        <f t="shared" si="369"/>
        <v>4</v>
      </c>
      <c r="T282" s="44">
        <f t="shared" si="350"/>
        <v>1</v>
      </c>
      <c r="U282" s="7">
        <f t="shared" si="366"/>
        <v>0</v>
      </c>
      <c r="V282" s="13">
        <f t="shared" si="351"/>
        <v>45877</v>
      </c>
      <c r="W282" s="14" t="str">
        <f t="shared" si="356"/>
        <v>Cum</v>
      </c>
      <c r="X282" s="4" t="str">
        <f t="shared" si="352"/>
        <v/>
      </c>
      <c r="Y282" s="46">
        <f t="shared" si="353"/>
        <v>45877</v>
      </c>
      <c r="Z282" s="142" t="str">
        <f t="shared" si="357"/>
        <v/>
      </c>
      <c r="AV282" s="27">
        <f t="shared" ca="1" si="362"/>
        <v>45790</v>
      </c>
      <c r="AW282" s="137">
        <f t="shared" si="358"/>
        <v>0</v>
      </c>
      <c r="BB282" s="152">
        <f t="shared" si="363"/>
        <v>0</v>
      </c>
      <c r="BC282" s="147">
        <f t="shared" si="359"/>
        <v>0</v>
      </c>
    </row>
    <row r="283" spans="4:55" x14ac:dyDescent="0.25">
      <c r="D283" s="17"/>
      <c r="E283" s="17"/>
      <c r="F283" s="17">
        <f t="shared" ref="F283:G283" si="379">F276</f>
        <v>0</v>
      </c>
      <c r="G283" s="17">
        <f t="shared" si="379"/>
        <v>0</v>
      </c>
      <c r="H283" s="135"/>
      <c r="I283" s="117">
        <f t="shared" si="361"/>
        <v>45878</v>
      </c>
      <c r="J283" s="88"/>
      <c r="K283" s="89"/>
      <c r="L283" s="90"/>
      <c r="M283" s="86"/>
      <c r="N283" s="87">
        <f t="shared" si="372"/>
        <v>0</v>
      </c>
      <c r="O283" s="85">
        <f t="shared" si="348"/>
        <v>0</v>
      </c>
      <c r="P283" s="85" t="str">
        <f t="shared" si="355"/>
        <v/>
      </c>
      <c r="Q283" s="149">
        <f t="shared" si="344"/>
        <v>0</v>
      </c>
      <c r="R283" s="116">
        <f t="shared" si="349"/>
        <v>0</v>
      </c>
      <c r="S283" s="107">
        <f t="shared" si="369"/>
        <v>0</v>
      </c>
      <c r="T283" s="44">
        <f t="shared" si="350"/>
        <v>1</v>
      </c>
      <c r="U283" s="7">
        <f t="shared" si="366"/>
        <v>0</v>
      </c>
      <c r="V283" s="13">
        <f t="shared" si="351"/>
        <v>45878</v>
      </c>
      <c r="W283" s="14" t="str">
        <f t="shared" si="356"/>
        <v>Cmt</v>
      </c>
      <c r="X283" s="4" t="str">
        <f t="shared" si="352"/>
        <v/>
      </c>
      <c r="Y283" s="46">
        <f t="shared" si="353"/>
        <v>45878</v>
      </c>
      <c r="Z283" s="142" t="str">
        <f t="shared" si="357"/>
        <v/>
      </c>
      <c r="AV283" s="27">
        <f t="shared" ca="1" si="362"/>
        <v>45791</v>
      </c>
      <c r="AW283" s="137">
        <f t="shared" si="358"/>
        <v>0</v>
      </c>
      <c r="BB283" s="152">
        <f t="shared" si="363"/>
        <v>0</v>
      </c>
      <c r="BC283" s="147">
        <f t="shared" si="359"/>
        <v>0</v>
      </c>
    </row>
    <row r="284" spans="4:55" x14ac:dyDescent="0.25">
      <c r="D284" s="17"/>
      <c r="E284" s="17"/>
      <c r="F284" s="17">
        <f t="shared" ref="F284:G284" si="380">F277</f>
        <v>0</v>
      </c>
      <c r="G284" s="17">
        <f t="shared" si="380"/>
        <v>0</v>
      </c>
      <c r="H284" s="135"/>
      <c r="I284" s="117">
        <f t="shared" si="361"/>
        <v>45879</v>
      </c>
      <c r="J284" s="88"/>
      <c r="K284" s="89"/>
      <c r="L284" s="90"/>
      <c r="M284" s="86"/>
      <c r="N284" s="87">
        <f t="shared" si="372"/>
        <v>0</v>
      </c>
      <c r="O284" s="85">
        <f t="shared" si="348"/>
        <v>0</v>
      </c>
      <c r="P284" s="85" t="str">
        <f t="shared" si="355"/>
        <v/>
      </c>
      <c r="Q284" s="149">
        <f t="shared" si="344"/>
        <v>0</v>
      </c>
      <c r="R284" s="116">
        <f t="shared" si="349"/>
        <v>0</v>
      </c>
      <c r="S284" s="107">
        <f t="shared" si="369"/>
        <v>0</v>
      </c>
      <c r="T284" s="44">
        <f t="shared" si="350"/>
        <v>1</v>
      </c>
      <c r="U284" s="7">
        <f t="shared" si="366"/>
        <v>0</v>
      </c>
      <c r="V284" s="13">
        <f t="shared" si="351"/>
        <v>45879</v>
      </c>
      <c r="W284" s="14" t="str">
        <f t="shared" si="356"/>
        <v>Paz</v>
      </c>
      <c r="X284" s="4" t="str">
        <f t="shared" si="352"/>
        <v/>
      </c>
      <c r="Y284" s="46">
        <f t="shared" si="353"/>
        <v>45879</v>
      </c>
      <c r="Z284" s="142" t="str">
        <f t="shared" si="357"/>
        <v/>
      </c>
      <c r="AV284" s="27">
        <f t="shared" ca="1" si="362"/>
        <v>45792</v>
      </c>
      <c r="AW284" s="137">
        <f t="shared" si="358"/>
        <v>0</v>
      </c>
      <c r="BB284" s="152">
        <f t="shared" si="363"/>
        <v>0</v>
      </c>
      <c r="BC284" s="147">
        <f t="shared" si="359"/>
        <v>0</v>
      </c>
    </row>
    <row r="285" spans="4:55" x14ac:dyDescent="0.25">
      <c r="D285" s="17"/>
      <c r="E285" s="17"/>
      <c r="F285" s="17">
        <f t="shared" ref="F285:G285" si="381">F278</f>
        <v>0</v>
      </c>
      <c r="G285" s="17">
        <f t="shared" si="381"/>
        <v>4</v>
      </c>
      <c r="H285" s="135"/>
      <c r="I285" s="117">
        <f t="shared" si="361"/>
        <v>45880</v>
      </c>
      <c r="J285" s="88"/>
      <c r="K285" s="89"/>
      <c r="L285" s="90"/>
      <c r="M285" s="86"/>
      <c r="N285" s="87">
        <f t="shared" si="372"/>
        <v>4</v>
      </c>
      <c r="O285" s="85">
        <f t="shared" si="348"/>
        <v>4</v>
      </c>
      <c r="P285" s="85" t="str">
        <f t="shared" si="355"/>
        <v/>
      </c>
      <c r="Q285" s="149">
        <f t="shared" si="344"/>
        <v>0</v>
      </c>
      <c r="R285" s="116">
        <f t="shared" si="349"/>
        <v>0</v>
      </c>
      <c r="S285" s="107">
        <f t="shared" si="369"/>
        <v>4</v>
      </c>
      <c r="T285" s="44">
        <f t="shared" si="350"/>
        <v>1</v>
      </c>
      <c r="U285" s="7">
        <f t="shared" si="366"/>
        <v>0</v>
      </c>
      <c r="V285" s="13">
        <f t="shared" si="351"/>
        <v>45880</v>
      </c>
      <c r="W285" s="14" t="str">
        <f t="shared" si="356"/>
        <v>Pzt</v>
      </c>
      <c r="X285" s="4" t="str">
        <f t="shared" si="352"/>
        <v/>
      </c>
      <c r="Y285" s="46">
        <f t="shared" si="353"/>
        <v>45880</v>
      </c>
      <c r="Z285" s="142" t="str">
        <f t="shared" si="357"/>
        <v/>
      </c>
      <c r="AV285" s="27">
        <f t="shared" ca="1" si="362"/>
        <v>45793</v>
      </c>
      <c r="AW285" s="137">
        <f t="shared" si="358"/>
        <v>0</v>
      </c>
      <c r="BB285" s="152">
        <f t="shared" si="363"/>
        <v>0</v>
      </c>
      <c r="BC285" s="147">
        <f t="shared" si="359"/>
        <v>0</v>
      </c>
    </row>
    <row r="286" spans="4:55" x14ac:dyDescent="0.25">
      <c r="D286" s="17"/>
      <c r="E286" s="17"/>
      <c r="F286" s="17">
        <f t="shared" ref="F286:G286" si="382">F279</f>
        <v>0</v>
      </c>
      <c r="G286" s="17">
        <f t="shared" si="382"/>
        <v>4</v>
      </c>
      <c r="H286" s="135"/>
      <c r="I286" s="117">
        <f t="shared" si="361"/>
        <v>45881</v>
      </c>
      <c r="J286" s="88"/>
      <c r="K286" s="89"/>
      <c r="L286" s="90"/>
      <c r="M286" s="86"/>
      <c r="N286" s="87">
        <f t="shared" si="372"/>
        <v>4</v>
      </c>
      <c r="O286" s="85">
        <f t="shared" si="348"/>
        <v>4</v>
      </c>
      <c r="P286" s="85" t="str">
        <f t="shared" si="355"/>
        <v/>
      </c>
      <c r="Q286" s="149">
        <f t="shared" si="344"/>
        <v>0</v>
      </c>
      <c r="R286" s="116">
        <f t="shared" si="349"/>
        <v>0</v>
      </c>
      <c r="S286" s="107">
        <f t="shared" si="369"/>
        <v>4</v>
      </c>
      <c r="T286" s="44">
        <f t="shared" si="350"/>
        <v>1</v>
      </c>
      <c r="U286" s="7">
        <f t="shared" si="366"/>
        <v>0</v>
      </c>
      <c r="V286" s="13">
        <f t="shared" si="351"/>
        <v>45881</v>
      </c>
      <c r="W286" s="14" t="str">
        <f t="shared" si="356"/>
        <v>Sal</v>
      </c>
      <c r="X286" s="4" t="str">
        <f t="shared" si="352"/>
        <v/>
      </c>
      <c r="Y286" s="46">
        <f t="shared" si="353"/>
        <v>45881</v>
      </c>
      <c r="Z286" s="142" t="str">
        <f t="shared" si="357"/>
        <v/>
      </c>
      <c r="AV286" s="27">
        <f t="shared" ca="1" si="362"/>
        <v>45794</v>
      </c>
      <c r="AW286" s="137">
        <f t="shared" si="358"/>
        <v>0</v>
      </c>
      <c r="BB286" s="152">
        <f t="shared" si="363"/>
        <v>0</v>
      </c>
      <c r="BC286" s="147">
        <f t="shared" si="359"/>
        <v>0</v>
      </c>
    </row>
    <row r="287" spans="4:55" x14ac:dyDescent="0.25">
      <c r="D287" s="17"/>
      <c r="E287" s="17"/>
      <c r="F287" s="17">
        <f t="shared" ref="F287:G287" si="383">F280</f>
        <v>0</v>
      </c>
      <c r="G287" s="17">
        <f t="shared" si="383"/>
        <v>4</v>
      </c>
      <c r="H287" s="135"/>
      <c r="I287" s="117">
        <f t="shared" si="361"/>
        <v>45882</v>
      </c>
      <c r="J287" s="88"/>
      <c r="K287" s="89"/>
      <c r="L287" s="90"/>
      <c r="M287" s="86"/>
      <c r="N287" s="87">
        <f t="shared" si="372"/>
        <v>4</v>
      </c>
      <c r="O287" s="85">
        <f t="shared" si="348"/>
        <v>4</v>
      </c>
      <c r="P287" s="85" t="str">
        <f t="shared" si="355"/>
        <v/>
      </c>
      <c r="Q287" s="149">
        <f t="shared" si="344"/>
        <v>0</v>
      </c>
      <c r="R287" s="116">
        <f t="shared" si="349"/>
        <v>0</v>
      </c>
      <c r="S287" s="107">
        <f t="shared" si="369"/>
        <v>4</v>
      </c>
      <c r="T287" s="44">
        <f t="shared" si="350"/>
        <v>1</v>
      </c>
      <c r="U287" s="7">
        <f t="shared" si="366"/>
        <v>0</v>
      </c>
      <c r="V287" s="13">
        <f t="shared" si="351"/>
        <v>45882</v>
      </c>
      <c r="W287" s="14" t="str">
        <f t="shared" si="356"/>
        <v>Çar</v>
      </c>
      <c r="X287" s="4" t="str">
        <f t="shared" si="352"/>
        <v/>
      </c>
      <c r="Y287" s="46">
        <f t="shared" si="353"/>
        <v>45882</v>
      </c>
      <c r="Z287" s="142" t="str">
        <f t="shared" si="357"/>
        <v/>
      </c>
      <c r="AV287" s="27">
        <f t="shared" ca="1" si="362"/>
        <v>45795</v>
      </c>
      <c r="AW287" s="137">
        <f t="shared" si="358"/>
        <v>0</v>
      </c>
      <c r="BB287" s="152">
        <f t="shared" si="363"/>
        <v>0</v>
      </c>
      <c r="BC287" s="147">
        <f t="shared" si="359"/>
        <v>0</v>
      </c>
    </row>
    <row r="288" spans="4:55" x14ac:dyDescent="0.25">
      <c r="D288" s="17"/>
      <c r="E288" s="17"/>
      <c r="F288" s="17">
        <f t="shared" ref="F288:G288" si="384">F281</f>
        <v>0</v>
      </c>
      <c r="G288" s="17">
        <f t="shared" si="384"/>
        <v>4</v>
      </c>
      <c r="H288" s="135"/>
      <c r="I288" s="117">
        <f t="shared" si="361"/>
        <v>45883</v>
      </c>
      <c r="J288" s="88"/>
      <c r="K288" s="89"/>
      <c r="L288" s="90"/>
      <c r="M288" s="86"/>
      <c r="N288" s="87">
        <f t="shared" si="372"/>
        <v>4</v>
      </c>
      <c r="O288" s="85">
        <f t="shared" si="348"/>
        <v>4</v>
      </c>
      <c r="P288" s="85" t="str">
        <f t="shared" si="355"/>
        <v/>
      </c>
      <c r="Q288" s="149">
        <f t="shared" si="344"/>
        <v>0</v>
      </c>
      <c r="R288" s="116">
        <f t="shared" si="349"/>
        <v>0</v>
      </c>
      <c r="S288" s="107">
        <f t="shared" si="369"/>
        <v>4</v>
      </c>
      <c r="T288" s="44">
        <f t="shared" si="350"/>
        <v>1</v>
      </c>
      <c r="U288" s="7">
        <f t="shared" si="366"/>
        <v>0</v>
      </c>
      <c r="V288" s="13">
        <f t="shared" si="351"/>
        <v>45883</v>
      </c>
      <c r="W288" s="14" t="str">
        <f t="shared" si="356"/>
        <v>Per</v>
      </c>
      <c r="X288" s="4" t="str">
        <f t="shared" si="352"/>
        <v/>
      </c>
      <c r="Y288" s="46">
        <f t="shared" si="353"/>
        <v>45883</v>
      </c>
      <c r="Z288" s="142" t="str">
        <f t="shared" si="357"/>
        <v/>
      </c>
      <c r="AV288" s="27">
        <f t="shared" ca="1" si="362"/>
        <v>45796</v>
      </c>
      <c r="AW288" s="137">
        <f t="shared" si="358"/>
        <v>0</v>
      </c>
      <c r="BB288" s="152">
        <f t="shared" si="363"/>
        <v>0</v>
      </c>
      <c r="BC288" s="147">
        <f t="shared" si="359"/>
        <v>0</v>
      </c>
    </row>
    <row r="289" spans="4:55" x14ac:dyDescent="0.25">
      <c r="D289" s="17"/>
      <c r="E289" s="17"/>
      <c r="F289" s="17">
        <f t="shared" ref="F289:G289" si="385">F282</f>
        <v>0</v>
      </c>
      <c r="G289" s="17">
        <f t="shared" si="385"/>
        <v>4</v>
      </c>
      <c r="H289" s="135"/>
      <c r="I289" s="117">
        <f t="shared" si="361"/>
        <v>45884</v>
      </c>
      <c r="J289" s="88"/>
      <c r="K289" s="89"/>
      <c r="L289" s="90"/>
      <c r="M289" s="86"/>
      <c r="N289" s="87">
        <f t="shared" si="372"/>
        <v>4</v>
      </c>
      <c r="O289" s="85">
        <f t="shared" si="348"/>
        <v>4</v>
      </c>
      <c r="P289" s="85" t="str">
        <f t="shared" si="355"/>
        <v/>
      </c>
      <c r="Q289" s="149">
        <f t="shared" si="344"/>
        <v>0</v>
      </c>
      <c r="R289" s="116">
        <f t="shared" si="349"/>
        <v>0</v>
      </c>
      <c r="S289" s="107">
        <f t="shared" si="369"/>
        <v>4</v>
      </c>
      <c r="T289" s="44">
        <f t="shared" si="350"/>
        <v>1</v>
      </c>
      <c r="U289" s="7">
        <f t="shared" si="366"/>
        <v>0</v>
      </c>
      <c r="V289" s="13">
        <f t="shared" si="351"/>
        <v>45884</v>
      </c>
      <c r="W289" s="14" t="str">
        <f t="shared" si="356"/>
        <v>Cum</v>
      </c>
      <c r="X289" s="4" t="str">
        <f t="shared" si="352"/>
        <v/>
      </c>
      <c r="Y289" s="46">
        <f t="shared" si="353"/>
        <v>45884</v>
      </c>
      <c r="Z289" s="142" t="str">
        <f t="shared" si="357"/>
        <v/>
      </c>
      <c r="AV289" s="27">
        <f t="shared" ca="1" si="362"/>
        <v>45797</v>
      </c>
      <c r="AW289" s="137">
        <f t="shared" si="358"/>
        <v>0</v>
      </c>
      <c r="BB289" s="152">
        <f t="shared" si="363"/>
        <v>0</v>
      </c>
      <c r="BC289" s="147">
        <f t="shared" si="359"/>
        <v>0</v>
      </c>
    </row>
    <row r="290" spans="4:55" x14ac:dyDescent="0.25">
      <c r="D290" s="17"/>
      <c r="E290" s="17"/>
      <c r="F290" s="17">
        <f t="shared" ref="F290:G290" si="386">F283</f>
        <v>0</v>
      </c>
      <c r="G290" s="17">
        <f t="shared" si="386"/>
        <v>0</v>
      </c>
      <c r="H290" s="135"/>
      <c r="I290" s="117">
        <f t="shared" si="361"/>
        <v>45885</v>
      </c>
      <c r="J290" s="88"/>
      <c r="K290" s="89"/>
      <c r="L290" s="90"/>
      <c r="M290" s="86"/>
      <c r="N290" s="87">
        <f t="shared" si="372"/>
        <v>0</v>
      </c>
      <c r="O290" s="85">
        <f t="shared" si="348"/>
        <v>0</v>
      </c>
      <c r="P290" s="85" t="str">
        <f t="shared" si="355"/>
        <v/>
      </c>
      <c r="Q290" s="149">
        <f t="shared" si="344"/>
        <v>0</v>
      </c>
      <c r="R290" s="116">
        <f t="shared" si="349"/>
        <v>0</v>
      </c>
      <c r="S290" s="107">
        <f t="shared" si="369"/>
        <v>0</v>
      </c>
      <c r="T290" s="44">
        <f t="shared" si="350"/>
        <v>1</v>
      </c>
      <c r="U290" s="7">
        <f t="shared" si="366"/>
        <v>0</v>
      </c>
      <c r="V290" s="13">
        <f t="shared" si="351"/>
        <v>45885</v>
      </c>
      <c r="W290" s="14" t="str">
        <f t="shared" si="356"/>
        <v>Cmt</v>
      </c>
      <c r="X290" s="4" t="str">
        <f t="shared" si="352"/>
        <v/>
      </c>
      <c r="Y290" s="46">
        <f t="shared" si="353"/>
        <v>45885</v>
      </c>
      <c r="Z290" s="142" t="str">
        <f t="shared" si="357"/>
        <v/>
      </c>
      <c r="AV290" s="27">
        <f t="shared" ca="1" si="362"/>
        <v>45798</v>
      </c>
      <c r="AW290" s="137">
        <f t="shared" si="358"/>
        <v>0</v>
      </c>
      <c r="BB290" s="152">
        <f t="shared" si="363"/>
        <v>0</v>
      </c>
      <c r="BC290" s="147">
        <f t="shared" si="359"/>
        <v>0</v>
      </c>
    </row>
    <row r="291" spans="4:55" x14ac:dyDescent="0.25">
      <c r="D291" s="17"/>
      <c r="E291" s="17"/>
      <c r="F291" s="17">
        <f t="shared" ref="F291:G291" si="387">F284</f>
        <v>0</v>
      </c>
      <c r="G291" s="17">
        <f t="shared" si="387"/>
        <v>0</v>
      </c>
      <c r="H291" s="135"/>
      <c r="I291" s="117">
        <f t="shared" si="361"/>
        <v>45886</v>
      </c>
      <c r="J291" s="88"/>
      <c r="K291" s="89"/>
      <c r="L291" s="90"/>
      <c r="M291" s="86"/>
      <c r="N291" s="87">
        <f t="shared" si="372"/>
        <v>0</v>
      </c>
      <c r="O291" s="85">
        <f t="shared" si="348"/>
        <v>0</v>
      </c>
      <c r="P291" s="85" t="str">
        <f t="shared" si="355"/>
        <v/>
      </c>
      <c r="Q291" s="149">
        <f t="shared" si="344"/>
        <v>0</v>
      </c>
      <c r="R291" s="116">
        <f t="shared" si="349"/>
        <v>0</v>
      </c>
      <c r="S291" s="107">
        <f t="shared" si="369"/>
        <v>0</v>
      </c>
      <c r="T291" s="44">
        <f t="shared" si="350"/>
        <v>1</v>
      </c>
      <c r="U291" s="7">
        <f t="shared" si="366"/>
        <v>0</v>
      </c>
      <c r="V291" s="13">
        <f t="shared" si="351"/>
        <v>45886</v>
      </c>
      <c r="W291" s="14" t="str">
        <f t="shared" si="356"/>
        <v>Paz</v>
      </c>
      <c r="X291" s="4" t="str">
        <f t="shared" si="352"/>
        <v/>
      </c>
      <c r="Y291" s="46">
        <f t="shared" si="353"/>
        <v>45886</v>
      </c>
      <c r="Z291" s="142" t="str">
        <f t="shared" si="357"/>
        <v/>
      </c>
      <c r="AV291" s="27">
        <f t="shared" ca="1" si="362"/>
        <v>45799</v>
      </c>
      <c r="AW291" s="137">
        <f t="shared" si="358"/>
        <v>0</v>
      </c>
      <c r="BB291" s="152">
        <f t="shared" si="363"/>
        <v>0</v>
      </c>
      <c r="BC291" s="147">
        <f t="shared" si="359"/>
        <v>0</v>
      </c>
    </row>
    <row r="292" spans="4:55" x14ac:dyDescent="0.25">
      <c r="D292" s="17"/>
      <c r="E292" s="17"/>
      <c r="F292" s="17">
        <f t="shared" ref="F292:G292" si="388">F285</f>
        <v>0</v>
      </c>
      <c r="G292" s="17">
        <f t="shared" si="388"/>
        <v>4</v>
      </c>
      <c r="H292" s="135"/>
      <c r="I292" s="117">
        <f t="shared" si="361"/>
        <v>45887</v>
      </c>
      <c r="J292" s="88"/>
      <c r="K292" s="89"/>
      <c r="L292" s="90"/>
      <c r="M292" s="86"/>
      <c r="N292" s="87">
        <f t="shared" si="372"/>
        <v>4</v>
      </c>
      <c r="O292" s="85">
        <f t="shared" si="348"/>
        <v>4</v>
      </c>
      <c r="P292" s="85" t="str">
        <f t="shared" si="355"/>
        <v/>
      </c>
      <c r="Q292" s="149">
        <f t="shared" si="344"/>
        <v>0</v>
      </c>
      <c r="R292" s="116">
        <f t="shared" si="349"/>
        <v>0</v>
      </c>
      <c r="S292" s="107">
        <f t="shared" si="369"/>
        <v>4</v>
      </c>
      <c r="T292" s="44">
        <f t="shared" si="350"/>
        <v>1</v>
      </c>
      <c r="U292" s="7">
        <f t="shared" si="366"/>
        <v>0</v>
      </c>
      <c r="V292" s="13">
        <f t="shared" si="351"/>
        <v>45887</v>
      </c>
      <c r="W292" s="14" t="str">
        <f t="shared" si="356"/>
        <v>Pzt</v>
      </c>
      <c r="X292" s="4" t="str">
        <f t="shared" si="352"/>
        <v/>
      </c>
      <c r="Y292" s="46">
        <f t="shared" si="353"/>
        <v>45887</v>
      </c>
      <c r="Z292" s="142" t="str">
        <f t="shared" si="357"/>
        <v/>
      </c>
      <c r="AV292" s="27">
        <f t="shared" ca="1" si="362"/>
        <v>45800</v>
      </c>
      <c r="AW292" s="137">
        <f t="shared" si="358"/>
        <v>0</v>
      </c>
      <c r="BB292" s="152">
        <f t="shared" si="363"/>
        <v>0</v>
      </c>
      <c r="BC292" s="147">
        <f t="shared" si="359"/>
        <v>0</v>
      </c>
    </row>
    <row r="293" spans="4:55" x14ac:dyDescent="0.25">
      <c r="D293" s="17"/>
      <c r="E293" s="17"/>
      <c r="F293" s="17">
        <f t="shared" ref="F293:G293" si="389">F286</f>
        <v>0</v>
      </c>
      <c r="G293" s="17">
        <f t="shared" si="389"/>
        <v>4</v>
      </c>
      <c r="H293" s="135"/>
      <c r="I293" s="117">
        <f t="shared" si="361"/>
        <v>45888</v>
      </c>
      <c r="J293" s="88"/>
      <c r="K293" s="89"/>
      <c r="L293" s="90"/>
      <c r="M293" s="86"/>
      <c r="N293" s="87">
        <f t="shared" si="372"/>
        <v>4</v>
      </c>
      <c r="O293" s="85">
        <f t="shared" si="348"/>
        <v>4</v>
      </c>
      <c r="P293" s="85" t="str">
        <f t="shared" si="355"/>
        <v/>
      </c>
      <c r="Q293" s="149">
        <f t="shared" si="344"/>
        <v>0</v>
      </c>
      <c r="R293" s="116">
        <f t="shared" si="349"/>
        <v>0</v>
      </c>
      <c r="S293" s="107">
        <f t="shared" si="369"/>
        <v>4</v>
      </c>
      <c r="T293" s="44">
        <f t="shared" si="350"/>
        <v>1</v>
      </c>
      <c r="U293" s="7">
        <f t="shared" si="366"/>
        <v>0</v>
      </c>
      <c r="V293" s="13">
        <f t="shared" si="351"/>
        <v>45888</v>
      </c>
      <c r="W293" s="14" t="str">
        <f t="shared" si="356"/>
        <v>Sal</v>
      </c>
      <c r="X293" s="4" t="str">
        <f t="shared" si="352"/>
        <v/>
      </c>
      <c r="Y293" s="46">
        <f t="shared" si="353"/>
        <v>45888</v>
      </c>
      <c r="Z293" s="142" t="str">
        <f t="shared" si="357"/>
        <v/>
      </c>
      <c r="AV293" s="27">
        <f t="shared" ca="1" si="362"/>
        <v>45801</v>
      </c>
      <c r="AW293" s="137">
        <f t="shared" si="358"/>
        <v>0</v>
      </c>
      <c r="BB293" s="152">
        <f t="shared" si="363"/>
        <v>0</v>
      </c>
      <c r="BC293" s="147">
        <f t="shared" si="359"/>
        <v>0</v>
      </c>
    </row>
    <row r="294" spans="4:55" x14ac:dyDescent="0.25">
      <c r="D294" s="17"/>
      <c r="E294" s="17"/>
      <c r="F294" s="17">
        <f t="shared" ref="F294:G294" si="390">F287</f>
        <v>0</v>
      </c>
      <c r="G294" s="17">
        <f t="shared" si="390"/>
        <v>4</v>
      </c>
      <c r="H294" s="135"/>
      <c r="I294" s="117">
        <f t="shared" si="361"/>
        <v>45889</v>
      </c>
      <c r="J294" s="88"/>
      <c r="K294" s="89"/>
      <c r="L294" s="90"/>
      <c r="M294" s="86"/>
      <c r="N294" s="87">
        <f t="shared" si="372"/>
        <v>4</v>
      </c>
      <c r="O294" s="85">
        <f t="shared" si="348"/>
        <v>4</v>
      </c>
      <c r="P294" s="85" t="str">
        <f t="shared" si="355"/>
        <v/>
      </c>
      <c r="Q294" s="149">
        <f t="shared" si="344"/>
        <v>0</v>
      </c>
      <c r="R294" s="116">
        <f t="shared" si="349"/>
        <v>0</v>
      </c>
      <c r="S294" s="107">
        <f t="shared" si="369"/>
        <v>4</v>
      </c>
      <c r="T294" s="44">
        <f t="shared" si="350"/>
        <v>1</v>
      </c>
      <c r="U294" s="7">
        <f t="shared" si="366"/>
        <v>0</v>
      </c>
      <c r="V294" s="13">
        <f t="shared" si="351"/>
        <v>45889</v>
      </c>
      <c r="W294" s="14" t="str">
        <f t="shared" si="356"/>
        <v>Çar</v>
      </c>
      <c r="X294" s="4" t="str">
        <f t="shared" si="352"/>
        <v/>
      </c>
      <c r="Y294" s="46">
        <f t="shared" si="353"/>
        <v>45889</v>
      </c>
      <c r="Z294" s="142" t="str">
        <f t="shared" si="357"/>
        <v/>
      </c>
      <c r="AV294" s="27">
        <f t="shared" ca="1" si="362"/>
        <v>45802</v>
      </c>
      <c r="AW294" s="137">
        <f t="shared" si="358"/>
        <v>0</v>
      </c>
      <c r="BB294" s="152">
        <f t="shared" si="363"/>
        <v>0</v>
      </c>
      <c r="BC294" s="147">
        <f t="shared" si="359"/>
        <v>0</v>
      </c>
    </row>
    <row r="295" spans="4:55" x14ac:dyDescent="0.25">
      <c r="D295" s="17"/>
      <c r="E295" s="17"/>
      <c r="F295" s="17">
        <f t="shared" ref="F295:G295" si="391">F288</f>
        <v>0</v>
      </c>
      <c r="G295" s="17">
        <f t="shared" si="391"/>
        <v>4</v>
      </c>
      <c r="H295" s="135"/>
      <c r="I295" s="117">
        <f t="shared" si="361"/>
        <v>45890</v>
      </c>
      <c r="J295" s="88"/>
      <c r="K295" s="89"/>
      <c r="L295" s="90"/>
      <c r="M295" s="86"/>
      <c r="N295" s="87">
        <f t="shared" si="372"/>
        <v>4</v>
      </c>
      <c r="O295" s="85">
        <f t="shared" si="348"/>
        <v>4</v>
      </c>
      <c r="P295" s="85" t="str">
        <f t="shared" si="355"/>
        <v/>
      </c>
      <c r="Q295" s="149">
        <f t="shared" si="344"/>
        <v>0</v>
      </c>
      <c r="R295" s="116">
        <f t="shared" si="349"/>
        <v>0</v>
      </c>
      <c r="S295" s="107">
        <f t="shared" si="369"/>
        <v>4</v>
      </c>
      <c r="T295" s="44">
        <f t="shared" si="350"/>
        <v>1</v>
      </c>
      <c r="U295" s="7">
        <f t="shared" si="366"/>
        <v>0</v>
      </c>
      <c r="V295" s="13">
        <f t="shared" si="351"/>
        <v>45890</v>
      </c>
      <c r="W295" s="14" t="str">
        <f t="shared" si="356"/>
        <v>Per</v>
      </c>
      <c r="X295" s="4" t="str">
        <f t="shared" si="352"/>
        <v/>
      </c>
      <c r="Y295" s="46">
        <f t="shared" si="353"/>
        <v>45890</v>
      </c>
      <c r="Z295" s="142" t="str">
        <f t="shared" si="357"/>
        <v/>
      </c>
      <c r="AV295" s="27">
        <f t="shared" ca="1" si="362"/>
        <v>45803</v>
      </c>
      <c r="AW295" s="137">
        <f t="shared" si="358"/>
        <v>0</v>
      </c>
      <c r="BB295" s="152">
        <f t="shared" si="363"/>
        <v>0</v>
      </c>
      <c r="BC295" s="147">
        <f t="shared" si="359"/>
        <v>0</v>
      </c>
    </row>
    <row r="296" spans="4:55" x14ac:dyDescent="0.25">
      <c r="D296" s="17"/>
      <c r="E296" s="17"/>
      <c r="F296" s="17">
        <f t="shared" ref="F296:G296" si="392">F289</f>
        <v>0</v>
      </c>
      <c r="G296" s="17">
        <f t="shared" si="392"/>
        <v>4</v>
      </c>
      <c r="H296" s="135"/>
      <c r="I296" s="117">
        <f t="shared" si="361"/>
        <v>45891</v>
      </c>
      <c r="J296" s="88"/>
      <c r="K296" s="89"/>
      <c r="L296" s="90"/>
      <c r="M296" s="86"/>
      <c r="N296" s="87">
        <f t="shared" si="372"/>
        <v>4</v>
      </c>
      <c r="O296" s="85">
        <f t="shared" si="348"/>
        <v>4</v>
      </c>
      <c r="P296" s="85" t="str">
        <f t="shared" si="355"/>
        <v/>
      </c>
      <c r="Q296" s="149">
        <f t="shared" si="344"/>
        <v>0</v>
      </c>
      <c r="R296" s="116">
        <f t="shared" si="349"/>
        <v>0</v>
      </c>
      <c r="S296" s="107">
        <f t="shared" si="369"/>
        <v>4</v>
      </c>
      <c r="T296" s="44">
        <f t="shared" si="350"/>
        <v>1</v>
      </c>
      <c r="U296" s="7">
        <f t="shared" si="366"/>
        <v>0</v>
      </c>
      <c r="V296" s="13">
        <f t="shared" si="351"/>
        <v>45891</v>
      </c>
      <c r="W296" s="14" t="str">
        <f t="shared" si="356"/>
        <v>Cum</v>
      </c>
      <c r="X296" s="4" t="str">
        <f t="shared" si="352"/>
        <v/>
      </c>
      <c r="Y296" s="46">
        <f t="shared" si="353"/>
        <v>45891</v>
      </c>
      <c r="Z296" s="142" t="str">
        <f t="shared" si="357"/>
        <v/>
      </c>
      <c r="AV296" s="27">
        <f t="shared" ca="1" si="362"/>
        <v>45804</v>
      </c>
      <c r="AW296" s="137">
        <f t="shared" si="358"/>
        <v>0</v>
      </c>
      <c r="BB296" s="152">
        <f t="shared" si="363"/>
        <v>0</v>
      </c>
      <c r="BC296" s="147">
        <f t="shared" si="359"/>
        <v>0</v>
      </c>
    </row>
    <row r="297" spans="4:55" x14ac:dyDescent="0.25">
      <c r="D297" s="17"/>
      <c r="E297" s="17"/>
      <c r="F297" s="17">
        <f t="shared" ref="F297:G297" si="393">F290</f>
        <v>0</v>
      </c>
      <c r="G297" s="17">
        <f t="shared" si="393"/>
        <v>0</v>
      </c>
      <c r="H297" s="135"/>
      <c r="I297" s="117">
        <f t="shared" si="361"/>
        <v>45892</v>
      </c>
      <c r="J297" s="88"/>
      <c r="K297" s="89"/>
      <c r="L297" s="90"/>
      <c r="M297" s="86"/>
      <c r="N297" s="87">
        <f t="shared" si="372"/>
        <v>0</v>
      </c>
      <c r="O297" s="85">
        <f t="shared" si="348"/>
        <v>0</v>
      </c>
      <c r="P297" s="85" t="str">
        <f t="shared" si="355"/>
        <v/>
      </c>
      <c r="Q297" s="149">
        <f t="shared" si="344"/>
        <v>0</v>
      </c>
      <c r="R297" s="116">
        <f t="shared" si="349"/>
        <v>0</v>
      </c>
      <c r="S297" s="107">
        <f t="shared" si="369"/>
        <v>0</v>
      </c>
      <c r="T297" s="44">
        <f t="shared" si="350"/>
        <v>1</v>
      </c>
      <c r="U297" s="7">
        <f t="shared" si="366"/>
        <v>0</v>
      </c>
      <c r="V297" s="13">
        <f t="shared" si="351"/>
        <v>45892</v>
      </c>
      <c r="W297" s="14" t="str">
        <f t="shared" si="356"/>
        <v>Cmt</v>
      </c>
      <c r="X297" s="4" t="str">
        <f t="shared" si="352"/>
        <v/>
      </c>
      <c r="Y297" s="46">
        <f t="shared" si="353"/>
        <v>45892</v>
      </c>
      <c r="Z297" s="142" t="str">
        <f t="shared" si="357"/>
        <v/>
      </c>
      <c r="AV297" s="27">
        <f t="shared" ca="1" si="362"/>
        <v>45805</v>
      </c>
      <c r="AW297" s="137">
        <f t="shared" si="358"/>
        <v>0</v>
      </c>
      <c r="BB297" s="152">
        <f t="shared" si="363"/>
        <v>0</v>
      </c>
      <c r="BC297" s="147">
        <f t="shared" si="359"/>
        <v>0</v>
      </c>
    </row>
    <row r="298" spans="4:55" x14ac:dyDescent="0.25">
      <c r="D298" s="17"/>
      <c r="E298" s="17"/>
      <c r="F298" s="17">
        <f t="shared" ref="F298:G298" si="394">F291</f>
        <v>0</v>
      </c>
      <c r="G298" s="17">
        <f t="shared" si="394"/>
        <v>0</v>
      </c>
      <c r="H298" s="135"/>
      <c r="I298" s="117">
        <f t="shared" si="361"/>
        <v>45893</v>
      </c>
      <c r="J298" s="88"/>
      <c r="K298" s="89"/>
      <c r="L298" s="90"/>
      <c r="M298" s="86"/>
      <c r="N298" s="87">
        <f t="shared" si="372"/>
        <v>0</v>
      </c>
      <c r="O298" s="85">
        <f t="shared" si="348"/>
        <v>0</v>
      </c>
      <c r="P298" s="85" t="str">
        <f t="shared" si="355"/>
        <v/>
      </c>
      <c r="Q298" s="149">
        <f t="shared" si="344"/>
        <v>0</v>
      </c>
      <c r="R298" s="116">
        <f t="shared" si="349"/>
        <v>0</v>
      </c>
      <c r="S298" s="107">
        <f t="shared" si="369"/>
        <v>0</v>
      </c>
      <c r="T298" s="44">
        <f t="shared" si="350"/>
        <v>1</v>
      </c>
      <c r="U298" s="7">
        <f t="shared" si="366"/>
        <v>0</v>
      </c>
      <c r="V298" s="13">
        <f t="shared" si="351"/>
        <v>45893</v>
      </c>
      <c r="W298" s="14" t="str">
        <f t="shared" si="356"/>
        <v>Paz</v>
      </c>
      <c r="X298" s="4" t="str">
        <f t="shared" si="352"/>
        <v/>
      </c>
      <c r="Y298" s="46">
        <f t="shared" si="353"/>
        <v>45893</v>
      </c>
      <c r="Z298" s="142" t="str">
        <f t="shared" si="357"/>
        <v/>
      </c>
      <c r="AV298" s="27">
        <f t="shared" ca="1" si="362"/>
        <v>45806</v>
      </c>
      <c r="AW298" s="137">
        <f t="shared" si="358"/>
        <v>0</v>
      </c>
      <c r="BB298" s="152">
        <f t="shared" si="363"/>
        <v>0</v>
      </c>
      <c r="BC298" s="147">
        <f t="shared" si="359"/>
        <v>0</v>
      </c>
    </row>
    <row r="299" spans="4:55" x14ac:dyDescent="0.25">
      <c r="D299" s="17"/>
      <c r="E299" s="17"/>
      <c r="F299" s="17">
        <f t="shared" ref="F299:G299" si="395">F292</f>
        <v>0</v>
      </c>
      <c r="G299" s="17">
        <f t="shared" si="395"/>
        <v>4</v>
      </c>
      <c r="H299" s="135"/>
      <c r="I299" s="117">
        <f t="shared" si="361"/>
        <v>45894</v>
      </c>
      <c r="J299" s="88"/>
      <c r="K299" s="89"/>
      <c r="L299" s="90"/>
      <c r="M299" s="86"/>
      <c r="N299" s="87">
        <f t="shared" si="372"/>
        <v>4</v>
      </c>
      <c r="O299" s="85">
        <f t="shared" si="348"/>
        <v>4</v>
      </c>
      <c r="P299" s="85" t="str">
        <f t="shared" si="355"/>
        <v/>
      </c>
      <c r="Q299" s="149">
        <f t="shared" si="344"/>
        <v>0</v>
      </c>
      <c r="R299" s="116">
        <f t="shared" si="349"/>
        <v>0</v>
      </c>
      <c r="S299" s="107">
        <f t="shared" si="369"/>
        <v>4</v>
      </c>
      <c r="T299" s="44">
        <f t="shared" si="350"/>
        <v>1</v>
      </c>
      <c r="U299" s="7">
        <f t="shared" si="366"/>
        <v>0</v>
      </c>
      <c r="V299" s="13">
        <f t="shared" si="351"/>
        <v>45894</v>
      </c>
      <c r="W299" s="14" t="str">
        <f t="shared" si="356"/>
        <v>Pzt</v>
      </c>
      <c r="X299" s="4" t="str">
        <f t="shared" si="352"/>
        <v/>
      </c>
      <c r="Y299" s="46">
        <f t="shared" si="353"/>
        <v>45894</v>
      </c>
      <c r="Z299" s="142" t="str">
        <f t="shared" si="357"/>
        <v/>
      </c>
      <c r="AV299" s="27">
        <f t="shared" ca="1" si="362"/>
        <v>45807</v>
      </c>
      <c r="AW299" s="137">
        <f t="shared" si="358"/>
        <v>0</v>
      </c>
      <c r="BB299" s="152">
        <f t="shared" si="363"/>
        <v>0</v>
      </c>
      <c r="BC299" s="147">
        <f t="shared" si="359"/>
        <v>0</v>
      </c>
    </row>
    <row r="300" spans="4:55" x14ac:dyDescent="0.25">
      <c r="D300" s="17"/>
      <c r="E300" s="17"/>
      <c r="F300" s="17">
        <f t="shared" ref="F300:G300" si="396">F293</f>
        <v>0</v>
      </c>
      <c r="G300" s="17">
        <f t="shared" si="396"/>
        <v>4</v>
      </c>
      <c r="H300" s="135"/>
      <c r="I300" s="117">
        <f t="shared" si="361"/>
        <v>45895</v>
      </c>
      <c r="J300" s="88"/>
      <c r="K300" s="89"/>
      <c r="L300" s="90"/>
      <c r="M300" s="86"/>
      <c r="N300" s="87">
        <f t="shared" si="372"/>
        <v>4</v>
      </c>
      <c r="O300" s="85">
        <f t="shared" si="348"/>
        <v>4</v>
      </c>
      <c r="P300" s="85" t="str">
        <f t="shared" si="355"/>
        <v/>
      </c>
      <c r="Q300" s="149">
        <f t="shared" si="344"/>
        <v>0</v>
      </c>
      <c r="R300" s="116">
        <f t="shared" si="349"/>
        <v>0</v>
      </c>
      <c r="S300" s="107">
        <f t="shared" si="369"/>
        <v>4</v>
      </c>
      <c r="T300" s="44">
        <f t="shared" si="350"/>
        <v>1</v>
      </c>
      <c r="U300" s="7">
        <f t="shared" si="366"/>
        <v>0</v>
      </c>
      <c r="V300" s="13">
        <f t="shared" si="351"/>
        <v>45895</v>
      </c>
      <c r="W300" s="14" t="str">
        <f t="shared" si="356"/>
        <v>Sal</v>
      </c>
      <c r="X300" s="4" t="str">
        <f t="shared" si="352"/>
        <v/>
      </c>
      <c r="Y300" s="46">
        <f t="shared" si="353"/>
        <v>45895</v>
      </c>
      <c r="Z300" s="142" t="str">
        <f t="shared" si="357"/>
        <v/>
      </c>
      <c r="AV300" s="27">
        <f t="shared" ca="1" si="362"/>
        <v>45808</v>
      </c>
      <c r="AW300" s="137">
        <f t="shared" si="358"/>
        <v>0</v>
      </c>
      <c r="BB300" s="152">
        <f t="shared" si="363"/>
        <v>0</v>
      </c>
      <c r="BC300" s="147">
        <f t="shared" si="359"/>
        <v>0</v>
      </c>
    </row>
    <row r="301" spans="4:55" x14ac:dyDescent="0.25">
      <c r="D301" s="17"/>
      <c r="E301" s="17"/>
      <c r="F301" s="17">
        <f t="shared" ref="F301:G301" si="397">F294</f>
        <v>0</v>
      </c>
      <c r="G301" s="17">
        <f t="shared" si="397"/>
        <v>4</v>
      </c>
      <c r="H301" s="135"/>
      <c r="I301" s="117">
        <f t="shared" si="361"/>
        <v>45896</v>
      </c>
      <c r="J301" s="88"/>
      <c r="K301" s="89"/>
      <c r="L301" s="90"/>
      <c r="M301" s="86"/>
      <c r="N301" s="87">
        <f t="shared" si="372"/>
        <v>4</v>
      </c>
      <c r="O301" s="85">
        <f t="shared" si="348"/>
        <v>4</v>
      </c>
      <c r="P301" s="85" t="str">
        <f t="shared" si="355"/>
        <v/>
      </c>
      <c r="Q301" s="149">
        <f t="shared" si="344"/>
        <v>0</v>
      </c>
      <c r="R301" s="116">
        <f t="shared" si="349"/>
        <v>0</v>
      </c>
      <c r="S301" s="107">
        <f t="shared" si="369"/>
        <v>4</v>
      </c>
      <c r="T301" s="44">
        <f t="shared" si="350"/>
        <v>1</v>
      </c>
      <c r="U301" s="7">
        <f t="shared" si="366"/>
        <v>0</v>
      </c>
      <c r="V301" s="13">
        <f t="shared" si="351"/>
        <v>45896</v>
      </c>
      <c r="W301" s="14" t="str">
        <f t="shared" si="356"/>
        <v>Çar</v>
      </c>
      <c r="X301" s="4" t="str">
        <f t="shared" si="352"/>
        <v/>
      </c>
      <c r="Y301" s="46">
        <f t="shared" si="353"/>
        <v>45896</v>
      </c>
      <c r="Z301" s="142" t="str">
        <f t="shared" si="357"/>
        <v/>
      </c>
      <c r="AV301" s="27">
        <f t="shared" ca="1" si="362"/>
        <v>45809</v>
      </c>
      <c r="AW301" s="137">
        <f t="shared" si="358"/>
        <v>0</v>
      </c>
      <c r="BB301" s="152">
        <f t="shared" si="363"/>
        <v>0</v>
      </c>
      <c r="BC301" s="147">
        <f t="shared" si="359"/>
        <v>0</v>
      </c>
    </row>
    <row r="302" spans="4:55" x14ac:dyDescent="0.25">
      <c r="D302" s="17"/>
      <c r="E302" s="17"/>
      <c r="F302" s="17">
        <f t="shared" ref="F302:G302" si="398">F295</f>
        <v>0</v>
      </c>
      <c r="G302" s="17">
        <f t="shared" si="398"/>
        <v>4</v>
      </c>
      <c r="H302" s="135"/>
      <c r="I302" s="117">
        <f t="shared" si="361"/>
        <v>45897</v>
      </c>
      <c r="J302" s="88"/>
      <c r="K302" s="89"/>
      <c r="L302" s="90"/>
      <c r="M302" s="86"/>
      <c r="N302" s="87">
        <f t="shared" si="372"/>
        <v>4</v>
      </c>
      <c r="O302" s="85">
        <f t="shared" si="348"/>
        <v>4</v>
      </c>
      <c r="P302" s="85" t="str">
        <f t="shared" si="355"/>
        <v/>
      </c>
      <c r="Q302" s="149">
        <f t="shared" si="344"/>
        <v>0</v>
      </c>
      <c r="R302" s="116">
        <f t="shared" si="349"/>
        <v>0</v>
      </c>
      <c r="S302" s="107">
        <f t="shared" si="369"/>
        <v>4</v>
      </c>
      <c r="T302" s="44">
        <f t="shared" si="350"/>
        <v>1</v>
      </c>
      <c r="U302" s="7">
        <f t="shared" si="366"/>
        <v>0</v>
      </c>
      <c r="V302" s="13">
        <f t="shared" si="351"/>
        <v>45897</v>
      </c>
      <c r="W302" s="14" t="str">
        <f t="shared" si="356"/>
        <v>Per</v>
      </c>
      <c r="X302" s="4" t="str">
        <f t="shared" si="352"/>
        <v/>
      </c>
      <c r="Y302" s="46">
        <f t="shared" si="353"/>
        <v>45897</v>
      </c>
      <c r="Z302" s="142" t="str">
        <f t="shared" si="357"/>
        <v/>
      </c>
      <c r="AV302" s="27">
        <f t="shared" ca="1" si="362"/>
        <v>45810</v>
      </c>
      <c r="AW302" s="137">
        <f t="shared" si="358"/>
        <v>0</v>
      </c>
      <c r="BB302" s="152">
        <f t="shared" si="363"/>
        <v>0</v>
      </c>
      <c r="BC302" s="147">
        <f t="shared" si="359"/>
        <v>0</v>
      </c>
    </row>
    <row r="303" spans="4:55" x14ac:dyDescent="0.25">
      <c r="D303" s="17"/>
      <c r="E303" s="17"/>
      <c r="F303" s="17">
        <f t="shared" ref="F303:G303" si="399">F296</f>
        <v>0</v>
      </c>
      <c r="G303" s="17">
        <f t="shared" si="399"/>
        <v>4</v>
      </c>
      <c r="H303" s="135"/>
      <c r="I303" s="117">
        <f t="shared" si="361"/>
        <v>45898</v>
      </c>
      <c r="J303" s="88"/>
      <c r="K303" s="89"/>
      <c r="L303" s="90"/>
      <c r="M303" s="86"/>
      <c r="N303" s="87">
        <f t="shared" si="372"/>
        <v>4</v>
      </c>
      <c r="O303" s="85">
        <f t="shared" si="348"/>
        <v>4</v>
      </c>
      <c r="P303" s="85" t="str">
        <f t="shared" si="355"/>
        <v/>
      </c>
      <c r="Q303" s="149">
        <f t="shared" si="344"/>
        <v>0</v>
      </c>
      <c r="R303" s="116">
        <f t="shared" si="349"/>
        <v>0</v>
      </c>
      <c r="S303" s="107">
        <f t="shared" si="369"/>
        <v>4</v>
      </c>
      <c r="T303" s="44">
        <f t="shared" si="350"/>
        <v>1</v>
      </c>
      <c r="U303" s="7">
        <f t="shared" si="366"/>
        <v>0</v>
      </c>
      <c r="V303" s="13">
        <f t="shared" si="351"/>
        <v>45898</v>
      </c>
      <c r="W303" s="14" t="str">
        <f t="shared" si="356"/>
        <v>Cum</v>
      </c>
      <c r="X303" s="4" t="str">
        <f t="shared" si="352"/>
        <v/>
      </c>
      <c r="Y303" s="46">
        <f t="shared" si="353"/>
        <v>45898</v>
      </c>
      <c r="Z303" s="142" t="str">
        <f t="shared" si="357"/>
        <v/>
      </c>
      <c r="AV303" s="27">
        <f t="shared" ca="1" si="362"/>
        <v>45811</v>
      </c>
      <c r="AW303" s="137">
        <f t="shared" si="358"/>
        <v>0</v>
      </c>
      <c r="BB303" s="152">
        <f t="shared" si="363"/>
        <v>0</v>
      </c>
      <c r="BC303" s="147">
        <f t="shared" si="359"/>
        <v>0</v>
      </c>
    </row>
    <row r="304" spans="4:55" x14ac:dyDescent="0.25">
      <c r="D304" s="17"/>
      <c r="E304" s="17"/>
      <c r="F304" s="17">
        <f t="shared" ref="F304:G304" si="400">F297</f>
        <v>0</v>
      </c>
      <c r="G304" s="17">
        <f t="shared" si="400"/>
        <v>0</v>
      </c>
      <c r="H304" s="135"/>
      <c r="I304" s="117">
        <f t="shared" si="361"/>
        <v>45899</v>
      </c>
      <c r="J304" s="88"/>
      <c r="K304" s="89"/>
      <c r="L304" s="90"/>
      <c r="M304" s="86"/>
      <c r="N304" s="87">
        <f t="shared" si="372"/>
        <v>0</v>
      </c>
      <c r="O304" s="85">
        <f t="shared" si="348"/>
        <v>0</v>
      </c>
      <c r="P304" s="85" t="str">
        <f t="shared" si="355"/>
        <v/>
      </c>
      <c r="Q304" s="149">
        <f t="shared" si="344"/>
        <v>0</v>
      </c>
      <c r="R304" s="116">
        <f t="shared" si="349"/>
        <v>0</v>
      </c>
      <c r="S304" s="107">
        <f t="shared" si="369"/>
        <v>0</v>
      </c>
      <c r="T304" s="44">
        <f t="shared" si="350"/>
        <v>0</v>
      </c>
      <c r="U304" s="7">
        <f t="shared" si="366"/>
        <v>0</v>
      </c>
      <c r="V304" s="13">
        <f t="shared" si="351"/>
        <v>45899</v>
      </c>
      <c r="W304" s="14" t="str">
        <f t="shared" si="356"/>
        <v>Cmt</v>
      </c>
      <c r="X304" s="4" t="str">
        <f t="shared" si="352"/>
        <v/>
      </c>
      <c r="Y304" s="46">
        <f t="shared" si="353"/>
        <v>45899</v>
      </c>
      <c r="Z304" s="142" t="str">
        <f t="shared" si="357"/>
        <v>ZAFER BAYRAMI</v>
      </c>
      <c r="AV304" s="27">
        <f t="shared" ca="1" si="362"/>
        <v>45812</v>
      </c>
      <c r="AW304" s="137">
        <f t="shared" si="358"/>
        <v>0</v>
      </c>
      <c r="BB304" s="152">
        <f t="shared" si="363"/>
        <v>0</v>
      </c>
      <c r="BC304" s="147">
        <f t="shared" si="359"/>
        <v>0</v>
      </c>
    </row>
    <row r="305" spans="4:55" x14ac:dyDescent="0.25">
      <c r="D305" s="17"/>
      <c r="E305" s="17"/>
      <c r="F305" s="17">
        <f t="shared" ref="F305:G305" si="401">F298</f>
        <v>0</v>
      </c>
      <c r="G305" s="17">
        <f t="shared" si="401"/>
        <v>0</v>
      </c>
      <c r="H305" s="135"/>
      <c r="I305" s="117">
        <f t="shared" si="361"/>
        <v>45900</v>
      </c>
      <c r="J305" s="88"/>
      <c r="K305" s="89"/>
      <c r="L305" s="90"/>
      <c r="M305" s="86"/>
      <c r="N305" s="87">
        <f t="shared" si="372"/>
        <v>0</v>
      </c>
      <c r="O305" s="85">
        <f t="shared" si="348"/>
        <v>0</v>
      </c>
      <c r="P305" s="85" t="str">
        <f t="shared" si="355"/>
        <v/>
      </c>
      <c r="Q305" s="149">
        <f t="shared" si="344"/>
        <v>0</v>
      </c>
      <c r="R305" s="116">
        <f t="shared" si="349"/>
        <v>0</v>
      </c>
      <c r="S305" s="107">
        <f t="shared" si="369"/>
        <v>0</v>
      </c>
      <c r="T305" s="44">
        <f t="shared" si="350"/>
        <v>1</v>
      </c>
      <c r="U305" s="7">
        <f t="shared" si="366"/>
        <v>0</v>
      </c>
      <c r="V305" s="13">
        <f t="shared" si="351"/>
        <v>45900</v>
      </c>
      <c r="W305" s="14" t="str">
        <f t="shared" si="356"/>
        <v>Paz</v>
      </c>
      <c r="X305" s="4" t="str">
        <f t="shared" si="352"/>
        <v/>
      </c>
      <c r="Y305" s="46">
        <f t="shared" si="353"/>
        <v>45900</v>
      </c>
      <c r="Z305" s="142" t="str">
        <f t="shared" si="357"/>
        <v/>
      </c>
      <c r="AV305" s="27">
        <f t="shared" ca="1" si="362"/>
        <v>45813</v>
      </c>
      <c r="AW305" s="137">
        <f t="shared" si="358"/>
        <v>0</v>
      </c>
      <c r="BB305" s="152">
        <f t="shared" si="363"/>
        <v>0</v>
      </c>
      <c r="BC305" s="147">
        <f t="shared" si="359"/>
        <v>0</v>
      </c>
    </row>
    <row r="306" spans="4:55" x14ac:dyDescent="0.25">
      <c r="D306" s="17"/>
      <c r="E306" s="17"/>
      <c r="F306" s="17">
        <f t="shared" ref="F306:G306" si="402">F299</f>
        <v>0</v>
      </c>
      <c r="G306" s="17">
        <f t="shared" si="402"/>
        <v>4</v>
      </c>
      <c r="H306" s="135"/>
      <c r="I306" s="117">
        <f t="shared" si="361"/>
        <v>45901</v>
      </c>
      <c r="J306" s="88"/>
      <c r="K306" s="89"/>
      <c r="L306" s="90"/>
      <c r="M306" s="86"/>
      <c r="N306" s="87">
        <f t="shared" si="372"/>
        <v>4</v>
      </c>
      <c r="O306" s="85">
        <f t="shared" si="348"/>
        <v>4</v>
      </c>
      <c r="P306" s="85" t="str">
        <f t="shared" si="355"/>
        <v/>
      </c>
      <c r="Q306" s="149">
        <f t="shared" si="344"/>
        <v>0</v>
      </c>
      <c r="R306" s="116">
        <f t="shared" si="349"/>
        <v>0</v>
      </c>
      <c r="S306" s="107">
        <f t="shared" si="369"/>
        <v>4</v>
      </c>
      <c r="T306" s="44">
        <f t="shared" si="350"/>
        <v>1</v>
      </c>
      <c r="U306" s="7">
        <f t="shared" si="366"/>
        <v>0</v>
      </c>
      <c r="V306" s="13">
        <f t="shared" si="351"/>
        <v>45901</v>
      </c>
      <c r="W306" s="14" t="str">
        <f t="shared" si="356"/>
        <v>Pzt</v>
      </c>
      <c r="X306" s="4" t="str">
        <f t="shared" si="352"/>
        <v/>
      </c>
      <c r="Y306" s="46" t="str">
        <f t="shared" si="353"/>
        <v/>
      </c>
      <c r="Z306" s="142" t="str">
        <f t="shared" si="357"/>
        <v/>
      </c>
      <c r="AV306" s="27">
        <f t="shared" ca="1" si="362"/>
        <v>45814</v>
      </c>
      <c r="AW306" s="137">
        <f t="shared" si="358"/>
        <v>0</v>
      </c>
      <c r="BB306" s="152">
        <f t="shared" si="363"/>
        <v>0</v>
      </c>
      <c r="BC306" s="147">
        <f t="shared" si="359"/>
        <v>0</v>
      </c>
    </row>
    <row r="307" spans="4:55" x14ac:dyDescent="0.25">
      <c r="D307" s="17"/>
      <c r="E307" s="17"/>
      <c r="F307" s="17">
        <f t="shared" ref="F307:G307" si="403">F300</f>
        <v>0</v>
      </c>
      <c r="G307" s="17">
        <f t="shared" si="403"/>
        <v>4</v>
      </c>
      <c r="H307" s="135"/>
      <c r="I307" s="117">
        <f t="shared" si="361"/>
        <v>45902</v>
      </c>
      <c r="J307" s="88"/>
      <c r="K307" s="89"/>
      <c r="L307" s="90"/>
      <c r="M307" s="86"/>
      <c r="N307" s="87">
        <f t="shared" si="372"/>
        <v>4</v>
      </c>
      <c r="O307" s="85">
        <f t="shared" si="348"/>
        <v>4</v>
      </c>
      <c r="P307" s="85" t="str">
        <f t="shared" si="355"/>
        <v/>
      </c>
      <c r="Q307" s="149">
        <f t="shared" si="344"/>
        <v>0</v>
      </c>
      <c r="R307" s="116">
        <f t="shared" si="349"/>
        <v>0</v>
      </c>
      <c r="S307" s="107">
        <f t="shared" si="369"/>
        <v>4</v>
      </c>
      <c r="T307" s="44">
        <f t="shared" si="350"/>
        <v>1</v>
      </c>
      <c r="U307" s="7">
        <f t="shared" si="366"/>
        <v>0</v>
      </c>
      <c r="V307" s="13">
        <f t="shared" si="351"/>
        <v>45902</v>
      </c>
      <c r="W307" s="14" t="str">
        <f t="shared" si="356"/>
        <v>Sal</v>
      </c>
      <c r="X307" s="4" t="str">
        <f t="shared" si="352"/>
        <v/>
      </c>
      <c r="Y307" s="46" t="str">
        <f t="shared" si="353"/>
        <v/>
      </c>
      <c r="Z307" s="142" t="str">
        <f t="shared" si="357"/>
        <v/>
      </c>
      <c r="AV307" s="27">
        <f t="shared" ca="1" si="362"/>
        <v>45815</v>
      </c>
      <c r="AW307" s="137">
        <f t="shared" si="358"/>
        <v>0</v>
      </c>
      <c r="BB307" s="152">
        <f t="shared" si="363"/>
        <v>0</v>
      </c>
      <c r="BC307" s="147">
        <f t="shared" si="359"/>
        <v>0</v>
      </c>
    </row>
    <row r="308" spans="4:55" x14ac:dyDescent="0.25">
      <c r="D308" s="17"/>
      <c r="E308" s="17"/>
      <c r="F308" s="17">
        <f t="shared" ref="F308:G308" si="404">F301</f>
        <v>0</v>
      </c>
      <c r="G308" s="17">
        <f t="shared" si="404"/>
        <v>4</v>
      </c>
      <c r="H308" s="135"/>
      <c r="I308" s="117">
        <f t="shared" si="361"/>
        <v>45903</v>
      </c>
      <c r="J308" s="88"/>
      <c r="K308" s="89"/>
      <c r="L308" s="90"/>
      <c r="M308" s="86"/>
      <c r="N308" s="87">
        <f t="shared" si="372"/>
        <v>4</v>
      </c>
      <c r="O308" s="85">
        <f t="shared" si="348"/>
        <v>4</v>
      </c>
      <c r="P308" s="85" t="str">
        <f t="shared" si="355"/>
        <v/>
      </c>
      <c r="Q308" s="149">
        <f t="shared" si="344"/>
        <v>0</v>
      </c>
      <c r="R308" s="116">
        <f t="shared" si="349"/>
        <v>0</v>
      </c>
      <c r="S308" s="107">
        <f t="shared" si="369"/>
        <v>4</v>
      </c>
      <c r="T308" s="44">
        <f t="shared" si="350"/>
        <v>1</v>
      </c>
      <c r="U308" s="7">
        <f t="shared" si="366"/>
        <v>0</v>
      </c>
      <c r="V308" s="13">
        <f t="shared" si="351"/>
        <v>45903</v>
      </c>
      <c r="W308" s="14" t="str">
        <f t="shared" si="356"/>
        <v>Çar</v>
      </c>
      <c r="X308" s="4" t="str">
        <f t="shared" si="352"/>
        <v/>
      </c>
      <c r="Y308" s="46" t="str">
        <f t="shared" si="353"/>
        <v/>
      </c>
      <c r="Z308" s="142" t="str">
        <f t="shared" si="357"/>
        <v/>
      </c>
      <c r="AV308" s="27">
        <f t="shared" ca="1" si="362"/>
        <v>45816</v>
      </c>
      <c r="AW308" s="137">
        <f t="shared" si="358"/>
        <v>0</v>
      </c>
      <c r="BB308" s="152">
        <f t="shared" si="363"/>
        <v>0</v>
      </c>
      <c r="BC308" s="147">
        <f t="shared" si="359"/>
        <v>0</v>
      </c>
    </row>
    <row r="309" spans="4:55" x14ac:dyDescent="0.25">
      <c r="D309" s="17"/>
      <c r="E309" s="17"/>
      <c r="F309" s="17">
        <f t="shared" ref="F309:G309" si="405">F302</f>
        <v>0</v>
      </c>
      <c r="G309" s="17">
        <f t="shared" si="405"/>
        <v>4</v>
      </c>
      <c r="H309" s="135"/>
      <c r="I309" s="117">
        <f t="shared" si="361"/>
        <v>45904</v>
      </c>
      <c r="J309" s="88"/>
      <c r="K309" s="89"/>
      <c r="L309" s="90"/>
      <c r="M309" s="86"/>
      <c r="N309" s="87">
        <f t="shared" si="372"/>
        <v>4</v>
      </c>
      <c r="O309" s="85">
        <f t="shared" si="348"/>
        <v>4</v>
      </c>
      <c r="P309" s="85" t="str">
        <f t="shared" si="355"/>
        <v/>
      </c>
      <c r="Q309" s="149">
        <f t="shared" si="344"/>
        <v>0</v>
      </c>
      <c r="R309" s="116">
        <f t="shared" si="349"/>
        <v>0</v>
      </c>
      <c r="S309" s="107">
        <f t="shared" si="369"/>
        <v>4</v>
      </c>
      <c r="T309" s="44">
        <f t="shared" si="350"/>
        <v>1</v>
      </c>
      <c r="U309" s="7">
        <f t="shared" si="366"/>
        <v>0</v>
      </c>
      <c r="V309" s="13">
        <f t="shared" si="351"/>
        <v>45904</v>
      </c>
      <c r="W309" s="14" t="str">
        <f t="shared" si="356"/>
        <v>Per</v>
      </c>
      <c r="X309" s="4" t="str">
        <f t="shared" si="352"/>
        <v/>
      </c>
      <c r="Y309" s="46" t="str">
        <f t="shared" si="353"/>
        <v/>
      </c>
      <c r="Z309" s="142" t="str">
        <f t="shared" si="357"/>
        <v/>
      </c>
      <c r="AV309" s="27">
        <f t="shared" ca="1" si="362"/>
        <v>45817</v>
      </c>
      <c r="AW309" s="137">
        <f t="shared" si="358"/>
        <v>0</v>
      </c>
      <c r="BB309" s="152">
        <f t="shared" si="363"/>
        <v>0</v>
      </c>
      <c r="BC309" s="147">
        <f t="shared" si="359"/>
        <v>0</v>
      </c>
    </row>
    <row r="310" spans="4:55" x14ac:dyDescent="0.25">
      <c r="D310" s="17"/>
      <c r="E310" s="17"/>
      <c r="F310" s="17">
        <f t="shared" ref="F310:G310" si="406">F303</f>
        <v>0</v>
      </c>
      <c r="G310" s="17">
        <f t="shared" si="406"/>
        <v>4</v>
      </c>
      <c r="H310" s="135"/>
      <c r="I310" s="117">
        <f t="shared" si="361"/>
        <v>45905</v>
      </c>
      <c r="J310" s="88"/>
      <c r="K310" s="89"/>
      <c r="L310" s="90"/>
      <c r="M310" s="86"/>
      <c r="N310" s="87">
        <f t="shared" si="372"/>
        <v>4</v>
      </c>
      <c r="O310" s="85">
        <f t="shared" si="348"/>
        <v>4</v>
      </c>
      <c r="P310" s="85" t="str">
        <f t="shared" si="355"/>
        <v/>
      </c>
      <c r="Q310" s="149">
        <f t="shared" si="344"/>
        <v>0</v>
      </c>
      <c r="R310" s="116">
        <f t="shared" si="349"/>
        <v>0</v>
      </c>
      <c r="S310" s="107">
        <f t="shared" si="369"/>
        <v>4</v>
      </c>
      <c r="T310" s="44">
        <f t="shared" si="350"/>
        <v>1</v>
      </c>
      <c r="U310" s="7">
        <f t="shared" si="366"/>
        <v>0</v>
      </c>
      <c r="V310" s="13">
        <f t="shared" si="351"/>
        <v>45905</v>
      </c>
      <c r="W310" s="14" t="str">
        <f t="shared" si="356"/>
        <v>Cum</v>
      </c>
      <c r="X310" s="4" t="str">
        <f t="shared" si="352"/>
        <v/>
      </c>
      <c r="Y310" s="46" t="str">
        <f t="shared" si="353"/>
        <v/>
      </c>
      <c r="Z310" s="142" t="str">
        <f t="shared" si="357"/>
        <v/>
      </c>
      <c r="AV310" s="27">
        <f t="shared" ca="1" si="362"/>
        <v>45818</v>
      </c>
      <c r="AW310" s="137">
        <f t="shared" si="358"/>
        <v>0</v>
      </c>
      <c r="BB310" s="152">
        <f t="shared" si="363"/>
        <v>0</v>
      </c>
      <c r="BC310" s="147">
        <f t="shared" si="359"/>
        <v>0</v>
      </c>
    </row>
    <row r="311" spans="4:55" x14ac:dyDescent="0.25">
      <c r="D311" s="17"/>
      <c r="E311" s="17"/>
      <c r="F311" s="17">
        <f t="shared" ref="F311:G311" si="407">F304</f>
        <v>0</v>
      </c>
      <c r="G311" s="17">
        <f t="shared" si="407"/>
        <v>0</v>
      </c>
      <c r="H311" s="135"/>
      <c r="I311" s="117">
        <f t="shared" si="361"/>
        <v>45906</v>
      </c>
      <c r="J311" s="88"/>
      <c r="K311" s="89"/>
      <c r="L311" s="90"/>
      <c r="M311" s="86"/>
      <c r="N311" s="87">
        <f t="shared" si="372"/>
        <v>0</v>
      </c>
      <c r="O311" s="85">
        <f t="shared" si="348"/>
        <v>0</v>
      </c>
      <c r="P311" s="85" t="str">
        <f t="shared" si="355"/>
        <v/>
      </c>
      <c r="Q311" s="149">
        <f t="shared" si="344"/>
        <v>0</v>
      </c>
      <c r="R311" s="116">
        <f t="shared" si="349"/>
        <v>0</v>
      </c>
      <c r="S311" s="107">
        <f t="shared" si="369"/>
        <v>0</v>
      </c>
      <c r="T311" s="44">
        <f t="shared" si="350"/>
        <v>1</v>
      </c>
      <c r="U311" s="7">
        <f t="shared" si="366"/>
        <v>0</v>
      </c>
      <c r="V311" s="13">
        <f t="shared" si="351"/>
        <v>45906</v>
      </c>
      <c r="W311" s="14" t="str">
        <f t="shared" si="356"/>
        <v>Cmt</v>
      </c>
      <c r="X311" s="4" t="str">
        <f t="shared" si="352"/>
        <v/>
      </c>
      <c r="Y311" s="46" t="str">
        <f t="shared" si="353"/>
        <v/>
      </c>
      <c r="Z311" s="142" t="str">
        <f t="shared" si="357"/>
        <v/>
      </c>
      <c r="AV311" s="27">
        <f t="shared" ca="1" si="362"/>
        <v>45819</v>
      </c>
      <c r="AW311" s="137">
        <f t="shared" si="358"/>
        <v>0</v>
      </c>
      <c r="BB311" s="152">
        <f t="shared" si="363"/>
        <v>0</v>
      </c>
      <c r="BC311" s="147">
        <f t="shared" si="359"/>
        <v>0</v>
      </c>
    </row>
    <row r="312" spans="4:55" x14ac:dyDescent="0.25">
      <c r="D312" s="17"/>
      <c r="E312" s="17"/>
      <c r="F312" s="17">
        <f t="shared" ref="F312:G312" si="408">F305</f>
        <v>0</v>
      </c>
      <c r="G312" s="17">
        <f t="shared" si="408"/>
        <v>0</v>
      </c>
      <c r="H312" s="135"/>
      <c r="I312" s="117">
        <f t="shared" si="361"/>
        <v>45907</v>
      </c>
      <c r="J312" s="88"/>
      <c r="K312" s="89"/>
      <c r="L312" s="90"/>
      <c r="M312" s="86"/>
      <c r="N312" s="87">
        <f t="shared" si="372"/>
        <v>0</v>
      </c>
      <c r="O312" s="85">
        <f t="shared" si="348"/>
        <v>0</v>
      </c>
      <c r="P312" s="85" t="str">
        <f t="shared" si="355"/>
        <v/>
      </c>
      <c r="Q312" s="149">
        <f t="shared" si="344"/>
        <v>0</v>
      </c>
      <c r="R312" s="116">
        <f t="shared" si="349"/>
        <v>0</v>
      </c>
      <c r="S312" s="107">
        <f t="shared" si="369"/>
        <v>0</v>
      </c>
      <c r="T312" s="44">
        <f t="shared" si="350"/>
        <v>1</v>
      </c>
      <c r="U312" s="7">
        <f t="shared" si="366"/>
        <v>0</v>
      </c>
      <c r="V312" s="13">
        <f t="shared" si="351"/>
        <v>45907</v>
      </c>
      <c r="W312" s="14" t="str">
        <f t="shared" si="356"/>
        <v>Paz</v>
      </c>
      <c r="X312" s="4" t="str">
        <f t="shared" si="352"/>
        <v/>
      </c>
      <c r="Y312" s="46" t="str">
        <f t="shared" si="353"/>
        <v/>
      </c>
      <c r="Z312" s="142" t="str">
        <f t="shared" si="357"/>
        <v/>
      </c>
      <c r="AV312" s="27">
        <f t="shared" ca="1" si="362"/>
        <v>45820</v>
      </c>
      <c r="AW312" s="137">
        <f t="shared" si="358"/>
        <v>0</v>
      </c>
      <c r="BB312" s="152">
        <f t="shared" si="363"/>
        <v>0</v>
      </c>
      <c r="BC312" s="147">
        <f t="shared" si="359"/>
        <v>0</v>
      </c>
    </row>
    <row r="313" spans="4:55" x14ac:dyDescent="0.25">
      <c r="D313" s="17"/>
      <c r="E313" s="17"/>
      <c r="F313" s="17">
        <f t="shared" ref="F313:G313" si="409">F306</f>
        <v>0</v>
      </c>
      <c r="G313" s="17">
        <f t="shared" si="409"/>
        <v>4</v>
      </c>
      <c r="H313" s="135"/>
      <c r="I313" s="117">
        <f t="shared" si="361"/>
        <v>45908</v>
      </c>
      <c r="J313" s="88"/>
      <c r="K313" s="89"/>
      <c r="L313" s="90"/>
      <c r="M313" s="86"/>
      <c r="N313" s="87">
        <f t="shared" si="372"/>
        <v>4</v>
      </c>
      <c r="O313" s="85">
        <f t="shared" si="348"/>
        <v>4</v>
      </c>
      <c r="P313" s="85" t="str">
        <f t="shared" si="355"/>
        <v/>
      </c>
      <c r="Q313" s="149">
        <f t="shared" si="344"/>
        <v>0</v>
      </c>
      <c r="R313" s="116">
        <f t="shared" si="349"/>
        <v>0</v>
      </c>
      <c r="S313" s="107">
        <f t="shared" si="369"/>
        <v>4</v>
      </c>
      <c r="T313" s="44">
        <f t="shared" si="350"/>
        <v>1</v>
      </c>
      <c r="U313" s="7">
        <f t="shared" si="366"/>
        <v>0</v>
      </c>
      <c r="V313" s="13">
        <f t="shared" si="351"/>
        <v>45908</v>
      </c>
      <c r="W313" s="14" t="str">
        <f t="shared" si="356"/>
        <v>Pzt</v>
      </c>
      <c r="X313" s="4" t="str">
        <f t="shared" si="352"/>
        <v/>
      </c>
      <c r="Y313" s="46" t="str">
        <f t="shared" si="353"/>
        <v/>
      </c>
      <c r="Z313" s="142" t="str">
        <f t="shared" si="357"/>
        <v/>
      </c>
      <c r="AV313" s="27">
        <f t="shared" ca="1" si="362"/>
        <v>45821</v>
      </c>
      <c r="AW313" s="137">
        <f t="shared" si="358"/>
        <v>0</v>
      </c>
      <c r="BB313" s="152">
        <f t="shared" si="363"/>
        <v>0</v>
      </c>
      <c r="BC313" s="147">
        <f t="shared" si="359"/>
        <v>0</v>
      </c>
    </row>
    <row r="314" spans="4:55" x14ac:dyDescent="0.25">
      <c r="D314" s="17"/>
      <c r="E314" s="17"/>
      <c r="F314" s="17">
        <f t="shared" ref="F314:G314" si="410">F307</f>
        <v>0</v>
      </c>
      <c r="G314" s="17">
        <f t="shared" si="410"/>
        <v>4</v>
      </c>
      <c r="H314" s="135"/>
      <c r="I314" s="117">
        <f t="shared" si="361"/>
        <v>45909</v>
      </c>
      <c r="J314" s="88"/>
      <c r="K314" s="89"/>
      <c r="L314" s="90"/>
      <c r="M314" s="86"/>
      <c r="N314" s="87">
        <f t="shared" si="372"/>
        <v>4</v>
      </c>
      <c r="O314" s="85">
        <f t="shared" si="348"/>
        <v>4</v>
      </c>
      <c r="P314" s="85" t="str">
        <f t="shared" si="355"/>
        <v/>
      </c>
      <c r="Q314" s="149">
        <f t="shared" si="344"/>
        <v>0</v>
      </c>
      <c r="R314" s="116">
        <f t="shared" si="349"/>
        <v>0</v>
      </c>
      <c r="S314" s="107">
        <f t="shared" si="369"/>
        <v>4</v>
      </c>
      <c r="T314" s="44">
        <f t="shared" si="350"/>
        <v>1</v>
      </c>
      <c r="U314" s="7">
        <f t="shared" si="366"/>
        <v>0</v>
      </c>
      <c r="V314" s="13">
        <f t="shared" si="351"/>
        <v>45909</v>
      </c>
      <c r="W314" s="14" t="str">
        <f t="shared" si="356"/>
        <v>Sal</v>
      </c>
      <c r="X314" s="4" t="str">
        <f t="shared" si="352"/>
        <v/>
      </c>
      <c r="Y314" s="46" t="str">
        <f t="shared" si="353"/>
        <v/>
      </c>
      <c r="Z314" s="142" t="str">
        <f t="shared" si="357"/>
        <v/>
      </c>
      <c r="AV314" s="27">
        <f t="shared" ca="1" si="362"/>
        <v>45822</v>
      </c>
      <c r="AW314" s="137">
        <f t="shared" si="358"/>
        <v>0</v>
      </c>
      <c r="BB314" s="152">
        <f t="shared" si="363"/>
        <v>0</v>
      </c>
      <c r="BC314" s="147">
        <f t="shared" si="359"/>
        <v>0</v>
      </c>
    </row>
    <row r="315" spans="4:55" x14ac:dyDescent="0.25">
      <c r="D315" s="17"/>
      <c r="E315" s="17"/>
      <c r="F315" s="17">
        <f t="shared" ref="F315:G315" si="411">F308</f>
        <v>0</v>
      </c>
      <c r="G315" s="17">
        <f t="shared" si="411"/>
        <v>4</v>
      </c>
      <c r="H315" s="135"/>
      <c r="I315" s="117">
        <f t="shared" si="361"/>
        <v>45910</v>
      </c>
      <c r="J315" s="88"/>
      <c r="K315" s="89"/>
      <c r="L315" s="90"/>
      <c r="M315" s="86"/>
      <c r="N315" s="87">
        <f t="shared" si="372"/>
        <v>4</v>
      </c>
      <c r="O315" s="85">
        <f t="shared" si="348"/>
        <v>4</v>
      </c>
      <c r="P315" s="85" t="str">
        <f t="shared" si="355"/>
        <v/>
      </c>
      <c r="Q315" s="149">
        <f t="shared" si="344"/>
        <v>0</v>
      </c>
      <c r="R315" s="116">
        <f t="shared" si="349"/>
        <v>0</v>
      </c>
      <c r="S315" s="107">
        <f t="shared" si="369"/>
        <v>4</v>
      </c>
      <c r="T315" s="44">
        <f t="shared" si="350"/>
        <v>1</v>
      </c>
      <c r="U315" s="7">
        <f t="shared" si="366"/>
        <v>0</v>
      </c>
      <c r="V315" s="13">
        <f t="shared" si="351"/>
        <v>45910</v>
      </c>
      <c r="W315" s="14" t="str">
        <f t="shared" si="356"/>
        <v>Çar</v>
      </c>
      <c r="X315" s="4" t="str">
        <f t="shared" si="352"/>
        <v/>
      </c>
      <c r="Y315" s="46" t="str">
        <f t="shared" si="353"/>
        <v/>
      </c>
      <c r="Z315" s="142" t="str">
        <f t="shared" si="357"/>
        <v/>
      </c>
      <c r="AV315" s="27">
        <f t="shared" ca="1" si="362"/>
        <v>45823</v>
      </c>
      <c r="AW315" s="137">
        <f t="shared" si="358"/>
        <v>0</v>
      </c>
      <c r="BB315" s="152">
        <f t="shared" si="363"/>
        <v>0</v>
      </c>
      <c r="BC315" s="147">
        <f t="shared" si="359"/>
        <v>0</v>
      </c>
    </row>
    <row r="316" spans="4:55" x14ac:dyDescent="0.25">
      <c r="D316" s="17"/>
      <c r="E316" s="17"/>
      <c r="F316" s="17">
        <f t="shared" ref="F316:G316" si="412">F309</f>
        <v>0</v>
      </c>
      <c r="G316" s="17">
        <f t="shared" si="412"/>
        <v>4</v>
      </c>
      <c r="H316" s="135"/>
      <c r="I316" s="117">
        <f t="shared" si="361"/>
        <v>45911</v>
      </c>
      <c r="J316" s="88"/>
      <c r="K316" s="89"/>
      <c r="L316" s="90"/>
      <c r="M316" s="86"/>
      <c r="N316" s="87">
        <f t="shared" si="372"/>
        <v>4</v>
      </c>
      <c r="O316" s="85">
        <f t="shared" si="348"/>
        <v>4</v>
      </c>
      <c r="P316" s="85" t="str">
        <f t="shared" si="355"/>
        <v/>
      </c>
      <c r="Q316" s="149">
        <f t="shared" si="344"/>
        <v>0</v>
      </c>
      <c r="R316" s="116">
        <f t="shared" si="349"/>
        <v>0</v>
      </c>
      <c r="S316" s="107">
        <f t="shared" si="369"/>
        <v>4</v>
      </c>
      <c r="T316" s="44">
        <f t="shared" si="350"/>
        <v>1</v>
      </c>
      <c r="U316" s="7">
        <f t="shared" si="366"/>
        <v>0</v>
      </c>
      <c r="V316" s="13">
        <f t="shared" si="351"/>
        <v>45911</v>
      </c>
      <c r="W316" s="14" t="str">
        <f t="shared" si="356"/>
        <v>Per</v>
      </c>
      <c r="X316" s="4" t="str">
        <f t="shared" si="352"/>
        <v/>
      </c>
      <c r="Y316" s="46" t="str">
        <f t="shared" si="353"/>
        <v/>
      </c>
      <c r="Z316" s="142" t="str">
        <f t="shared" si="357"/>
        <v/>
      </c>
      <c r="AV316" s="27">
        <f t="shared" ca="1" si="362"/>
        <v>45824</v>
      </c>
      <c r="AW316" s="137">
        <f t="shared" si="358"/>
        <v>0</v>
      </c>
      <c r="BB316" s="152">
        <f t="shared" si="363"/>
        <v>0</v>
      </c>
      <c r="BC316" s="147">
        <f t="shared" si="359"/>
        <v>0</v>
      </c>
    </row>
    <row r="317" spans="4:55" x14ac:dyDescent="0.25">
      <c r="D317" s="17"/>
      <c r="E317" s="17"/>
      <c r="F317" s="17">
        <f t="shared" ref="F317:G317" si="413">F310</f>
        <v>0</v>
      </c>
      <c r="G317" s="17">
        <f t="shared" si="413"/>
        <v>4</v>
      </c>
      <c r="H317" s="135"/>
      <c r="I317" s="117">
        <f t="shared" si="361"/>
        <v>45912</v>
      </c>
      <c r="J317" s="88"/>
      <c r="K317" s="89"/>
      <c r="L317" s="90"/>
      <c r="M317" s="86"/>
      <c r="N317" s="87">
        <f t="shared" si="372"/>
        <v>4</v>
      </c>
      <c r="O317" s="85">
        <f t="shared" si="348"/>
        <v>4</v>
      </c>
      <c r="P317" s="85" t="str">
        <f t="shared" si="355"/>
        <v/>
      </c>
      <c r="Q317" s="149">
        <f t="shared" si="344"/>
        <v>0</v>
      </c>
      <c r="R317" s="116">
        <f t="shared" si="349"/>
        <v>0</v>
      </c>
      <c r="S317" s="107">
        <f t="shared" si="369"/>
        <v>4</v>
      </c>
      <c r="T317" s="44">
        <f t="shared" si="350"/>
        <v>1</v>
      </c>
      <c r="U317" s="7">
        <f t="shared" si="366"/>
        <v>0</v>
      </c>
      <c r="V317" s="13">
        <f t="shared" si="351"/>
        <v>45912</v>
      </c>
      <c r="W317" s="14" t="str">
        <f t="shared" si="356"/>
        <v>Cum</v>
      </c>
      <c r="X317" s="4" t="str">
        <f t="shared" si="352"/>
        <v/>
      </c>
      <c r="Y317" s="46" t="str">
        <f t="shared" si="353"/>
        <v/>
      </c>
      <c r="Z317" s="142" t="str">
        <f t="shared" si="357"/>
        <v/>
      </c>
      <c r="AV317" s="27">
        <f t="shared" ca="1" si="362"/>
        <v>45825</v>
      </c>
      <c r="AW317" s="137">
        <f t="shared" si="358"/>
        <v>0</v>
      </c>
      <c r="BB317" s="152">
        <f t="shared" si="363"/>
        <v>0</v>
      </c>
      <c r="BC317" s="147">
        <f t="shared" si="359"/>
        <v>0</v>
      </c>
    </row>
    <row r="318" spans="4:55" x14ac:dyDescent="0.25">
      <c r="D318" s="17"/>
      <c r="E318" s="17"/>
      <c r="F318" s="17">
        <f t="shared" ref="F318:G318" si="414">F311</f>
        <v>0</v>
      </c>
      <c r="G318" s="17">
        <f t="shared" si="414"/>
        <v>0</v>
      </c>
      <c r="H318" s="135"/>
      <c r="I318" s="117">
        <f t="shared" si="361"/>
        <v>45913</v>
      </c>
      <c r="J318" s="88"/>
      <c r="K318" s="89"/>
      <c r="L318" s="90"/>
      <c r="M318" s="86"/>
      <c r="N318" s="87">
        <f t="shared" si="372"/>
        <v>0</v>
      </c>
      <c r="O318" s="85">
        <f t="shared" si="348"/>
        <v>0</v>
      </c>
      <c r="P318" s="85" t="str">
        <f t="shared" si="355"/>
        <v/>
      </c>
      <c r="Q318" s="149">
        <f t="shared" si="344"/>
        <v>0</v>
      </c>
      <c r="R318" s="116">
        <f t="shared" si="349"/>
        <v>0</v>
      </c>
      <c r="S318" s="107">
        <f t="shared" si="369"/>
        <v>0</v>
      </c>
      <c r="T318" s="44">
        <f t="shared" si="350"/>
        <v>1</v>
      </c>
      <c r="U318" s="7">
        <f t="shared" si="366"/>
        <v>0</v>
      </c>
      <c r="V318" s="13">
        <f t="shared" si="351"/>
        <v>45913</v>
      </c>
      <c r="W318" s="14" t="str">
        <f t="shared" si="356"/>
        <v>Cmt</v>
      </c>
      <c r="X318" s="4" t="str">
        <f t="shared" si="352"/>
        <v/>
      </c>
      <c r="Y318" s="46" t="str">
        <f t="shared" si="353"/>
        <v/>
      </c>
      <c r="Z318" s="142" t="str">
        <f t="shared" si="357"/>
        <v/>
      </c>
      <c r="AV318" s="27">
        <f t="shared" ca="1" si="362"/>
        <v>45826</v>
      </c>
      <c r="AW318" s="137">
        <f t="shared" si="358"/>
        <v>0</v>
      </c>
      <c r="BB318" s="152">
        <f t="shared" si="363"/>
        <v>0</v>
      </c>
      <c r="BC318" s="147">
        <f t="shared" si="359"/>
        <v>0</v>
      </c>
    </row>
    <row r="319" spans="4:55" x14ac:dyDescent="0.25">
      <c r="D319" s="17"/>
      <c r="E319" s="17"/>
      <c r="F319" s="17">
        <f t="shared" ref="F319:G319" si="415">F312</f>
        <v>0</v>
      </c>
      <c r="G319" s="17">
        <f t="shared" si="415"/>
        <v>0</v>
      </c>
      <c r="H319" s="135"/>
      <c r="I319" s="117">
        <f t="shared" si="361"/>
        <v>45914</v>
      </c>
      <c r="J319" s="88"/>
      <c r="K319" s="89"/>
      <c r="L319" s="90"/>
      <c r="M319" s="86"/>
      <c r="N319" s="87">
        <f t="shared" si="372"/>
        <v>0</v>
      </c>
      <c r="O319" s="85">
        <f t="shared" si="348"/>
        <v>0</v>
      </c>
      <c r="P319" s="85" t="str">
        <f t="shared" si="355"/>
        <v/>
      </c>
      <c r="Q319" s="149">
        <f t="shared" si="344"/>
        <v>0</v>
      </c>
      <c r="R319" s="116">
        <f t="shared" si="349"/>
        <v>0</v>
      </c>
      <c r="S319" s="107">
        <f t="shared" si="369"/>
        <v>0</v>
      </c>
      <c r="T319" s="44">
        <f t="shared" si="350"/>
        <v>1</v>
      </c>
      <c r="U319" s="7">
        <f t="shared" si="366"/>
        <v>0</v>
      </c>
      <c r="V319" s="13">
        <f t="shared" si="351"/>
        <v>45914</v>
      </c>
      <c r="W319" s="14" t="str">
        <f t="shared" si="356"/>
        <v>Paz</v>
      </c>
      <c r="X319" s="4" t="str">
        <f t="shared" si="352"/>
        <v/>
      </c>
      <c r="Y319" s="46" t="str">
        <f t="shared" si="353"/>
        <v/>
      </c>
      <c r="Z319" s="142" t="str">
        <f t="shared" si="357"/>
        <v/>
      </c>
      <c r="AV319" s="27">
        <f t="shared" ca="1" si="362"/>
        <v>45827</v>
      </c>
      <c r="AW319" s="137">
        <f t="shared" si="358"/>
        <v>0</v>
      </c>
      <c r="BB319" s="152">
        <f t="shared" si="363"/>
        <v>0</v>
      </c>
      <c r="BC319" s="147">
        <f t="shared" si="359"/>
        <v>0</v>
      </c>
    </row>
    <row r="320" spans="4:55" x14ac:dyDescent="0.25">
      <c r="D320" s="17"/>
      <c r="E320" s="17"/>
      <c r="F320" s="17">
        <f t="shared" ref="F320:G320" si="416">F313</f>
        <v>0</v>
      </c>
      <c r="G320" s="17">
        <f t="shared" si="416"/>
        <v>4</v>
      </c>
      <c r="H320" s="135"/>
      <c r="I320" s="117">
        <f t="shared" si="361"/>
        <v>45915</v>
      </c>
      <c r="J320" s="88"/>
      <c r="K320" s="89"/>
      <c r="L320" s="90"/>
      <c r="M320" s="86"/>
      <c r="N320" s="87">
        <f t="shared" si="372"/>
        <v>4</v>
      </c>
      <c r="O320" s="85">
        <f t="shared" si="348"/>
        <v>4</v>
      </c>
      <c r="P320" s="85" t="str">
        <f t="shared" si="355"/>
        <v/>
      </c>
      <c r="Q320" s="149">
        <f t="shared" si="344"/>
        <v>0</v>
      </c>
      <c r="R320" s="116">
        <f t="shared" si="349"/>
        <v>0</v>
      </c>
      <c r="S320" s="107">
        <f t="shared" si="369"/>
        <v>4</v>
      </c>
      <c r="T320" s="44">
        <f t="shared" si="350"/>
        <v>1</v>
      </c>
      <c r="U320" s="7">
        <f t="shared" si="366"/>
        <v>0</v>
      </c>
      <c r="V320" s="13">
        <f t="shared" si="351"/>
        <v>45915</v>
      </c>
      <c r="W320" s="14" t="str">
        <f t="shared" si="356"/>
        <v>Pzt</v>
      </c>
      <c r="X320" s="4" t="str">
        <f t="shared" si="352"/>
        <v/>
      </c>
      <c r="Y320" s="46" t="str">
        <f t="shared" si="353"/>
        <v/>
      </c>
      <c r="Z320" s="142" t="str">
        <f t="shared" si="357"/>
        <v/>
      </c>
      <c r="AV320" s="27">
        <f t="shared" ca="1" si="362"/>
        <v>45828</v>
      </c>
      <c r="AW320" s="137">
        <f t="shared" si="358"/>
        <v>0</v>
      </c>
      <c r="BB320" s="152">
        <f t="shared" si="363"/>
        <v>0</v>
      </c>
      <c r="BC320" s="147">
        <f t="shared" si="359"/>
        <v>0</v>
      </c>
    </row>
    <row r="321" spans="4:55" x14ac:dyDescent="0.25">
      <c r="D321" s="17"/>
      <c r="E321" s="17"/>
      <c r="F321" s="17">
        <f t="shared" ref="F321:G321" si="417">F314</f>
        <v>0</v>
      </c>
      <c r="G321" s="17">
        <f t="shared" si="417"/>
        <v>4</v>
      </c>
      <c r="H321" s="135"/>
      <c r="I321" s="117">
        <f t="shared" si="361"/>
        <v>45916</v>
      </c>
      <c r="J321" s="88"/>
      <c r="K321" s="89"/>
      <c r="L321" s="90"/>
      <c r="M321" s="86"/>
      <c r="N321" s="87">
        <f t="shared" si="372"/>
        <v>4</v>
      </c>
      <c r="O321" s="85">
        <f t="shared" si="348"/>
        <v>4</v>
      </c>
      <c r="P321" s="85" t="str">
        <f t="shared" si="355"/>
        <v/>
      </c>
      <c r="Q321" s="149">
        <f t="shared" si="344"/>
        <v>0</v>
      </c>
      <c r="R321" s="116">
        <f t="shared" si="349"/>
        <v>0</v>
      </c>
      <c r="S321" s="107">
        <f t="shared" si="369"/>
        <v>4</v>
      </c>
      <c r="T321" s="44">
        <f t="shared" si="350"/>
        <v>1</v>
      </c>
      <c r="U321" s="7">
        <f t="shared" si="366"/>
        <v>0</v>
      </c>
      <c r="V321" s="13">
        <f t="shared" si="351"/>
        <v>45916</v>
      </c>
      <c r="W321" s="14" t="str">
        <f t="shared" si="356"/>
        <v>Sal</v>
      </c>
      <c r="X321" s="4" t="str">
        <f t="shared" si="352"/>
        <v/>
      </c>
      <c r="Y321" s="46" t="str">
        <f t="shared" si="353"/>
        <v/>
      </c>
      <c r="Z321" s="142" t="str">
        <f t="shared" si="357"/>
        <v/>
      </c>
      <c r="AV321" s="27">
        <f t="shared" ca="1" si="362"/>
        <v>45829</v>
      </c>
      <c r="AW321" s="137">
        <f t="shared" si="358"/>
        <v>0</v>
      </c>
      <c r="BB321" s="152">
        <f t="shared" si="363"/>
        <v>0</v>
      </c>
      <c r="BC321" s="147">
        <f t="shared" si="359"/>
        <v>0</v>
      </c>
    </row>
    <row r="322" spans="4:55" x14ac:dyDescent="0.25">
      <c r="D322" s="17"/>
      <c r="E322" s="17"/>
      <c r="F322" s="17">
        <f t="shared" ref="F322:G322" si="418">F315</f>
        <v>0</v>
      </c>
      <c r="G322" s="17">
        <f t="shared" si="418"/>
        <v>4</v>
      </c>
      <c r="H322" s="135"/>
      <c r="I322" s="117">
        <f t="shared" si="361"/>
        <v>45917</v>
      </c>
      <c r="J322" s="88"/>
      <c r="K322" s="89"/>
      <c r="L322" s="90"/>
      <c r="M322" s="86"/>
      <c r="N322" s="87">
        <f t="shared" si="372"/>
        <v>4</v>
      </c>
      <c r="O322" s="85">
        <f t="shared" si="348"/>
        <v>4</v>
      </c>
      <c r="P322" s="85" t="str">
        <f t="shared" si="355"/>
        <v/>
      </c>
      <c r="Q322" s="149">
        <f t="shared" si="344"/>
        <v>0</v>
      </c>
      <c r="R322" s="116">
        <f t="shared" si="349"/>
        <v>0</v>
      </c>
      <c r="S322" s="107">
        <f t="shared" si="369"/>
        <v>4</v>
      </c>
      <c r="T322" s="44">
        <f t="shared" si="350"/>
        <v>1</v>
      </c>
      <c r="U322" s="7">
        <f t="shared" si="366"/>
        <v>0</v>
      </c>
      <c r="V322" s="13">
        <f t="shared" si="351"/>
        <v>45917</v>
      </c>
      <c r="W322" s="14" t="str">
        <f t="shared" si="356"/>
        <v>Çar</v>
      </c>
      <c r="X322" s="4" t="str">
        <f t="shared" si="352"/>
        <v/>
      </c>
      <c r="Y322" s="46" t="str">
        <f t="shared" si="353"/>
        <v/>
      </c>
      <c r="Z322" s="142" t="str">
        <f t="shared" si="357"/>
        <v/>
      </c>
      <c r="AV322" s="27">
        <f t="shared" ca="1" si="362"/>
        <v>45830</v>
      </c>
      <c r="AW322" s="137">
        <f t="shared" si="358"/>
        <v>0</v>
      </c>
      <c r="BB322" s="152">
        <f t="shared" si="363"/>
        <v>0</v>
      </c>
      <c r="BC322" s="147">
        <f t="shared" si="359"/>
        <v>0</v>
      </c>
    </row>
    <row r="323" spans="4:55" x14ac:dyDescent="0.25">
      <c r="D323" s="17"/>
      <c r="E323" s="17"/>
      <c r="F323" s="17">
        <f t="shared" ref="F323:G323" si="419">F316</f>
        <v>0</v>
      </c>
      <c r="G323" s="17">
        <f t="shared" si="419"/>
        <v>4</v>
      </c>
      <c r="H323" s="135"/>
      <c r="I323" s="117">
        <f t="shared" si="361"/>
        <v>45918</v>
      </c>
      <c r="J323" s="88"/>
      <c r="K323" s="89"/>
      <c r="L323" s="90"/>
      <c r="M323" s="86"/>
      <c r="N323" s="87">
        <f t="shared" si="372"/>
        <v>4</v>
      </c>
      <c r="O323" s="85">
        <f t="shared" si="348"/>
        <v>4</v>
      </c>
      <c r="P323" s="85" t="str">
        <f t="shared" si="355"/>
        <v/>
      </c>
      <c r="Q323" s="149">
        <f t="shared" si="344"/>
        <v>0</v>
      </c>
      <c r="R323" s="116">
        <f t="shared" si="349"/>
        <v>0</v>
      </c>
      <c r="S323" s="107">
        <f t="shared" si="369"/>
        <v>4</v>
      </c>
      <c r="T323" s="44">
        <f t="shared" si="350"/>
        <v>1</v>
      </c>
      <c r="U323" s="7">
        <f t="shared" si="366"/>
        <v>0</v>
      </c>
      <c r="V323" s="13">
        <f t="shared" si="351"/>
        <v>45918</v>
      </c>
      <c r="W323" s="14" t="str">
        <f t="shared" si="356"/>
        <v>Per</v>
      </c>
      <c r="X323" s="4" t="str">
        <f t="shared" si="352"/>
        <v/>
      </c>
      <c r="Y323" s="46" t="str">
        <f t="shared" si="353"/>
        <v/>
      </c>
      <c r="Z323" s="142" t="str">
        <f t="shared" si="357"/>
        <v/>
      </c>
      <c r="AV323" s="27">
        <f t="shared" ca="1" si="362"/>
        <v>45831</v>
      </c>
      <c r="AW323" s="137">
        <f t="shared" si="358"/>
        <v>0</v>
      </c>
      <c r="BB323" s="152">
        <f t="shared" si="363"/>
        <v>0</v>
      </c>
      <c r="BC323" s="147">
        <f t="shared" si="359"/>
        <v>0</v>
      </c>
    </row>
    <row r="324" spans="4:55" x14ac:dyDescent="0.25">
      <c r="D324" s="17"/>
      <c r="E324" s="17"/>
      <c r="F324" s="17">
        <f t="shared" ref="F324:G324" si="420">F317</f>
        <v>0</v>
      </c>
      <c r="G324" s="17">
        <f t="shared" si="420"/>
        <v>4</v>
      </c>
      <c r="H324" s="135"/>
      <c r="I324" s="117">
        <f t="shared" si="361"/>
        <v>45919</v>
      </c>
      <c r="J324" s="88"/>
      <c r="K324" s="89"/>
      <c r="L324" s="90"/>
      <c r="M324" s="86"/>
      <c r="N324" s="87">
        <f t="shared" si="372"/>
        <v>4</v>
      </c>
      <c r="O324" s="85">
        <f t="shared" si="348"/>
        <v>4</v>
      </c>
      <c r="P324" s="85" t="str">
        <f t="shared" si="355"/>
        <v/>
      </c>
      <c r="Q324" s="149">
        <f t="shared" si="344"/>
        <v>0</v>
      </c>
      <c r="R324" s="116">
        <f t="shared" si="349"/>
        <v>0</v>
      </c>
      <c r="S324" s="107">
        <f t="shared" si="369"/>
        <v>4</v>
      </c>
      <c r="T324" s="44">
        <f t="shared" si="350"/>
        <v>1</v>
      </c>
      <c r="U324" s="7">
        <f t="shared" si="366"/>
        <v>0</v>
      </c>
      <c r="V324" s="13">
        <f t="shared" si="351"/>
        <v>45919</v>
      </c>
      <c r="W324" s="14" t="str">
        <f t="shared" si="356"/>
        <v>Cum</v>
      </c>
      <c r="X324" s="4" t="str">
        <f t="shared" si="352"/>
        <v/>
      </c>
      <c r="Y324" s="46" t="str">
        <f t="shared" si="353"/>
        <v/>
      </c>
      <c r="Z324" s="142" t="str">
        <f t="shared" si="357"/>
        <v/>
      </c>
      <c r="AV324" s="27">
        <f t="shared" ca="1" si="362"/>
        <v>45832</v>
      </c>
      <c r="AW324" s="137">
        <f t="shared" si="358"/>
        <v>0</v>
      </c>
      <c r="BB324" s="152">
        <f t="shared" si="363"/>
        <v>0</v>
      </c>
      <c r="BC324" s="147">
        <f t="shared" si="359"/>
        <v>0</v>
      </c>
    </row>
    <row r="325" spans="4:55" x14ac:dyDescent="0.25">
      <c r="D325" s="17"/>
      <c r="E325" s="17"/>
      <c r="F325" s="17">
        <f t="shared" ref="F325:G325" si="421">F318</f>
        <v>0</v>
      </c>
      <c r="G325" s="17">
        <f t="shared" si="421"/>
        <v>0</v>
      </c>
      <c r="H325" s="135"/>
      <c r="I325" s="117">
        <f t="shared" si="361"/>
        <v>45920</v>
      </c>
      <c r="J325" s="88"/>
      <c r="K325" s="89"/>
      <c r="L325" s="90"/>
      <c r="M325" s="86"/>
      <c r="N325" s="87">
        <f t="shared" si="372"/>
        <v>0</v>
      </c>
      <c r="O325" s="85">
        <f t="shared" si="348"/>
        <v>0</v>
      </c>
      <c r="P325" s="85" t="str">
        <f t="shared" si="355"/>
        <v/>
      </c>
      <c r="Q325" s="149">
        <f t="shared" si="344"/>
        <v>0</v>
      </c>
      <c r="R325" s="116">
        <f t="shared" si="349"/>
        <v>0</v>
      </c>
      <c r="S325" s="107">
        <f t="shared" si="369"/>
        <v>0</v>
      </c>
      <c r="T325" s="44">
        <f t="shared" si="350"/>
        <v>1</v>
      </c>
      <c r="U325" s="7">
        <f t="shared" si="366"/>
        <v>0</v>
      </c>
      <c r="V325" s="13">
        <f t="shared" si="351"/>
        <v>45920</v>
      </c>
      <c r="W325" s="14" t="str">
        <f t="shared" si="356"/>
        <v>Cmt</v>
      </c>
      <c r="X325" s="4" t="str">
        <f t="shared" si="352"/>
        <v/>
      </c>
      <c r="Y325" s="46" t="str">
        <f t="shared" si="353"/>
        <v/>
      </c>
      <c r="Z325" s="142" t="str">
        <f t="shared" si="357"/>
        <v/>
      </c>
      <c r="AV325" s="27">
        <f t="shared" ca="1" si="362"/>
        <v>45833</v>
      </c>
      <c r="AW325" s="137">
        <f t="shared" si="358"/>
        <v>0</v>
      </c>
      <c r="BB325" s="152">
        <f t="shared" si="363"/>
        <v>0</v>
      </c>
      <c r="BC325" s="147">
        <f t="shared" si="359"/>
        <v>0</v>
      </c>
    </row>
    <row r="326" spans="4:55" x14ac:dyDescent="0.25">
      <c r="D326" s="17"/>
      <c r="E326" s="17"/>
      <c r="F326" s="17">
        <f t="shared" ref="F326:G326" si="422">F319</f>
        <v>0</v>
      </c>
      <c r="G326" s="17">
        <f t="shared" si="422"/>
        <v>0</v>
      </c>
      <c r="H326" s="135"/>
      <c r="I326" s="117">
        <f t="shared" si="361"/>
        <v>45921</v>
      </c>
      <c r="J326" s="88"/>
      <c r="K326" s="89"/>
      <c r="L326" s="90"/>
      <c r="M326" s="86"/>
      <c r="N326" s="87">
        <f t="shared" si="372"/>
        <v>0</v>
      </c>
      <c r="O326" s="85">
        <f t="shared" si="348"/>
        <v>0</v>
      </c>
      <c r="P326" s="85" t="str">
        <f t="shared" si="355"/>
        <v/>
      </c>
      <c r="Q326" s="149">
        <f t="shared" si="344"/>
        <v>0</v>
      </c>
      <c r="R326" s="116">
        <f t="shared" si="349"/>
        <v>0</v>
      </c>
      <c r="S326" s="107">
        <f t="shared" si="369"/>
        <v>0</v>
      </c>
      <c r="T326" s="44">
        <f t="shared" si="350"/>
        <v>1</v>
      </c>
      <c r="U326" s="7">
        <f t="shared" si="366"/>
        <v>0</v>
      </c>
      <c r="V326" s="13">
        <f t="shared" si="351"/>
        <v>45921</v>
      </c>
      <c r="W326" s="14" t="str">
        <f t="shared" si="356"/>
        <v>Paz</v>
      </c>
      <c r="X326" s="4" t="str">
        <f t="shared" si="352"/>
        <v/>
      </c>
      <c r="Y326" s="46" t="str">
        <f t="shared" si="353"/>
        <v/>
      </c>
      <c r="Z326" s="142" t="str">
        <f t="shared" si="357"/>
        <v/>
      </c>
      <c r="AV326" s="27">
        <f t="shared" ca="1" si="362"/>
        <v>45834</v>
      </c>
      <c r="AW326" s="137">
        <f t="shared" si="358"/>
        <v>0</v>
      </c>
      <c r="BB326" s="152">
        <f t="shared" si="363"/>
        <v>0</v>
      </c>
      <c r="BC326" s="147">
        <f t="shared" si="359"/>
        <v>0</v>
      </c>
    </row>
    <row r="327" spans="4:55" x14ac:dyDescent="0.25">
      <c r="D327" s="17"/>
      <c r="E327" s="17"/>
      <c r="F327" s="17">
        <f t="shared" ref="F327:G327" si="423">F320</f>
        <v>0</v>
      </c>
      <c r="G327" s="17">
        <f t="shared" si="423"/>
        <v>4</v>
      </c>
      <c r="H327" s="135"/>
      <c r="I327" s="117">
        <f t="shared" si="361"/>
        <v>45922</v>
      </c>
      <c r="J327" s="88"/>
      <c r="K327" s="89"/>
      <c r="L327" s="90"/>
      <c r="M327" s="86"/>
      <c r="N327" s="87">
        <f t="shared" si="372"/>
        <v>4</v>
      </c>
      <c r="O327" s="85">
        <f t="shared" si="348"/>
        <v>4</v>
      </c>
      <c r="P327" s="85" t="str">
        <f t="shared" si="355"/>
        <v/>
      </c>
      <c r="Q327" s="149">
        <f t="shared" si="344"/>
        <v>0</v>
      </c>
      <c r="R327" s="116">
        <f t="shared" si="349"/>
        <v>0</v>
      </c>
      <c r="S327" s="107">
        <f t="shared" si="369"/>
        <v>4</v>
      </c>
      <c r="T327" s="44">
        <f t="shared" si="350"/>
        <v>1</v>
      </c>
      <c r="U327" s="7">
        <f t="shared" si="366"/>
        <v>0</v>
      </c>
      <c r="V327" s="13">
        <f t="shared" si="351"/>
        <v>45922</v>
      </c>
      <c r="W327" s="14" t="str">
        <f t="shared" si="356"/>
        <v>Pzt</v>
      </c>
      <c r="X327" s="4" t="str">
        <f t="shared" si="352"/>
        <v/>
      </c>
      <c r="Y327" s="46" t="str">
        <f t="shared" si="353"/>
        <v/>
      </c>
      <c r="Z327" s="142" t="str">
        <f t="shared" si="357"/>
        <v/>
      </c>
      <c r="AV327" s="27">
        <f t="shared" ca="1" si="362"/>
        <v>45835</v>
      </c>
      <c r="AW327" s="137">
        <f t="shared" si="358"/>
        <v>0</v>
      </c>
      <c r="BB327" s="152">
        <f t="shared" si="363"/>
        <v>0</v>
      </c>
      <c r="BC327" s="147">
        <f t="shared" si="359"/>
        <v>0</v>
      </c>
    </row>
    <row r="328" spans="4:55" x14ac:dyDescent="0.25">
      <c r="D328" s="17"/>
      <c r="E328" s="17"/>
      <c r="F328" s="17">
        <f t="shared" ref="F328:G328" si="424">F321</f>
        <v>0</v>
      </c>
      <c r="G328" s="17">
        <f t="shared" si="424"/>
        <v>4</v>
      </c>
      <c r="H328" s="135"/>
      <c r="I328" s="117">
        <f t="shared" si="361"/>
        <v>45923</v>
      </c>
      <c r="J328" s="88"/>
      <c r="K328" s="89"/>
      <c r="L328" s="90"/>
      <c r="M328" s="86"/>
      <c r="N328" s="87">
        <f t="shared" si="372"/>
        <v>4</v>
      </c>
      <c r="O328" s="85">
        <f t="shared" si="348"/>
        <v>4</v>
      </c>
      <c r="P328" s="85" t="str">
        <f t="shared" si="355"/>
        <v/>
      </c>
      <c r="Q328" s="149">
        <f t="shared" si="344"/>
        <v>0</v>
      </c>
      <c r="R328" s="116">
        <f t="shared" si="349"/>
        <v>0</v>
      </c>
      <c r="S328" s="107">
        <f t="shared" si="369"/>
        <v>4</v>
      </c>
      <c r="T328" s="44">
        <f t="shared" si="350"/>
        <v>1</v>
      </c>
      <c r="U328" s="7">
        <f t="shared" si="366"/>
        <v>0</v>
      </c>
      <c r="V328" s="13">
        <f t="shared" si="351"/>
        <v>45923</v>
      </c>
      <c r="W328" s="14" t="str">
        <f t="shared" si="356"/>
        <v>Sal</v>
      </c>
      <c r="X328" s="4" t="str">
        <f t="shared" si="352"/>
        <v/>
      </c>
      <c r="Y328" s="46" t="str">
        <f t="shared" si="353"/>
        <v/>
      </c>
      <c r="Z328" s="142" t="str">
        <f t="shared" si="357"/>
        <v/>
      </c>
      <c r="AV328" s="27">
        <f t="shared" ca="1" si="362"/>
        <v>45836</v>
      </c>
      <c r="AW328" s="137">
        <f t="shared" si="358"/>
        <v>0</v>
      </c>
      <c r="BB328" s="152">
        <f t="shared" si="363"/>
        <v>0</v>
      </c>
      <c r="BC328" s="147">
        <f t="shared" si="359"/>
        <v>0</v>
      </c>
    </row>
    <row r="329" spans="4:55" x14ac:dyDescent="0.25">
      <c r="D329" s="17"/>
      <c r="E329" s="17"/>
      <c r="F329" s="17">
        <f t="shared" ref="F329:G329" si="425">F322</f>
        <v>0</v>
      </c>
      <c r="G329" s="17">
        <f t="shared" si="425"/>
        <v>4</v>
      </c>
      <c r="H329" s="135"/>
      <c r="I329" s="117">
        <f t="shared" si="361"/>
        <v>45924</v>
      </c>
      <c r="J329" s="88"/>
      <c r="K329" s="89"/>
      <c r="L329" s="90"/>
      <c r="M329" s="86"/>
      <c r="N329" s="87">
        <f t="shared" si="372"/>
        <v>4</v>
      </c>
      <c r="O329" s="85">
        <f t="shared" si="348"/>
        <v>4</v>
      </c>
      <c r="P329" s="85" t="str">
        <f t="shared" si="355"/>
        <v/>
      </c>
      <c r="Q329" s="149">
        <f t="shared" ref="Q329:Q392" si="426">IF((IF(BC329&gt;0,BC329,P329))&gt;=BB329,BB329,0)</f>
        <v>0</v>
      </c>
      <c r="R329" s="116">
        <f t="shared" si="349"/>
        <v>0</v>
      </c>
      <c r="S329" s="107">
        <f t="shared" si="369"/>
        <v>4</v>
      </c>
      <c r="T329" s="44">
        <f t="shared" si="350"/>
        <v>1</v>
      </c>
      <c r="U329" s="7">
        <f t="shared" si="366"/>
        <v>0</v>
      </c>
      <c r="V329" s="13">
        <f t="shared" si="351"/>
        <v>45924</v>
      </c>
      <c r="W329" s="14" t="str">
        <f t="shared" si="356"/>
        <v>Çar</v>
      </c>
      <c r="X329" s="4" t="str">
        <f t="shared" si="352"/>
        <v/>
      </c>
      <c r="Y329" s="46" t="str">
        <f t="shared" si="353"/>
        <v/>
      </c>
      <c r="Z329" s="142" t="str">
        <f t="shared" si="357"/>
        <v/>
      </c>
      <c r="AV329" s="27">
        <f t="shared" ca="1" si="362"/>
        <v>45837</v>
      </c>
      <c r="AW329" s="137">
        <f t="shared" si="358"/>
        <v>0</v>
      </c>
      <c r="BB329" s="152">
        <f t="shared" si="363"/>
        <v>0</v>
      </c>
      <c r="BC329" s="147">
        <f t="shared" si="359"/>
        <v>0</v>
      </c>
    </row>
    <row r="330" spans="4:55" x14ac:dyDescent="0.25">
      <c r="D330" s="17"/>
      <c r="E330" s="17"/>
      <c r="F330" s="17">
        <f t="shared" ref="F330:G330" si="427">F323</f>
        <v>0</v>
      </c>
      <c r="G330" s="17">
        <f t="shared" si="427"/>
        <v>4</v>
      </c>
      <c r="H330" s="135"/>
      <c r="I330" s="117">
        <f t="shared" si="361"/>
        <v>45925</v>
      </c>
      <c r="J330" s="88"/>
      <c r="K330" s="89"/>
      <c r="L330" s="90"/>
      <c r="M330" s="86"/>
      <c r="N330" s="87">
        <f t="shared" si="372"/>
        <v>4</v>
      </c>
      <c r="O330" s="85">
        <f t="shared" si="348"/>
        <v>4</v>
      </c>
      <c r="P330" s="85" t="str">
        <f t="shared" si="355"/>
        <v/>
      </c>
      <c r="Q330" s="149">
        <f t="shared" si="426"/>
        <v>0</v>
      </c>
      <c r="R330" s="116">
        <f t="shared" si="349"/>
        <v>0</v>
      </c>
      <c r="S330" s="107">
        <f t="shared" si="369"/>
        <v>4</v>
      </c>
      <c r="T330" s="44">
        <f t="shared" si="350"/>
        <v>1</v>
      </c>
      <c r="U330" s="7">
        <f t="shared" si="366"/>
        <v>0</v>
      </c>
      <c r="V330" s="13">
        <f t="shared" si="351"/>
        <v>45925</v>
      </c>
      <c r="W330" s="14" t="str">
        <f t="shared" si="356"/>
        <v>Per</v>
      </c>
      <c r="X330" s="4" t="str">
        <f t="shared" si="352"/>
        <v/>
      </c>
      <c r="Y330" s="46" t="str">
        <f t="shared" si="353"/>
        <v/>
      </c>
      <c r="Z330" s="142" t="str">
        <f t="shared" si="357"/>
        <v/>
      </c>
      <c r="AV330" s="27">
        <f t="shared" ca="1" si="362"/>
        <v>45838</v>
      </c>
      <c r="AW330" s="137">
        <f t="shared" si="358"/>
        <v>0</v>
      </c>
      <c r="BB330" s="152">
        <f t="shared" si="363"/>
        <v>0</v>
      </c>
      <c r="BC330" s="147">
        <f t="shared" si="359"/>
        <v>0</v>
      </c>
    </row>
    <row r="331" spans="4:55" x14ac:dyDescent="0.25">
      <c r="D331" s="17"/>
      <c r="E331" s="17"/>
      <c r="F331" s="17">
        <f t="shared" ref="F331:G331" si="428">F324</f>
        <v>0</v>
      </c>
      <c r="G331" s="17">
        <f t="shared" si="428"/>
        <v>4</v>
      </c>
      <c r="H331" s="135"/>
      <c r="I331" s="117">
        <f t="shared" si="361"/>
        <v>45926</v>
      </c>
      <c r="J331" s="88"/>
      <c r="K331" s="89"/>
      <c r="L331" s="90"/>
      <c r="M331" s="86"/>
      <c r="N331" s="87">
        <f t="shared" si="372"/>
        <v>4</v>
      </c>
      <c r="O331" s="85">
        <f t="shared" si="348"/>
        <v>4</v>
      </c>
      <c r="P331" s="85" t="str">
        <f t="shared" si="355"/>
        <v/>
      </c>
      <c r="Q331" s="149">
        <f t="shared" si="426"/>
        <v>0</v>
      </c>
      <c r="R331" s="116">
        <f t="shared" si="349"/>
        <v>0</v>
      </c>
      <c r="S331" s="107">
        <f t="shared" si="369"/>
        <v>4</v>
      </c>
      <c r="T331" s="44">
        <f t="shared" si="350"/>
        <v>1</v>
      </c>
      <c r="U331" s="7">
        <f t="shared" si="366"/>
        <v>0</v>
      </c>
      <c r="V331" s="13">
        <f t="shared" si="351"/>
        <v>45926</v>
      </c>
      <c r="W331" s="14" t="str">
        <f t="shared" si="356"/>
        <v>Cum</v>
      </c>
      <c r="X331" s="4" t="str">
        <f t="shared" si="352"/>
        <v/>
      </c>
      <c r="Y331" s="46" t="str">
        <f t="shared" si="353"/>
        <v/>
      </c>
      <c r="Z331" s="142" t="str">
        <f t="shared" si="357"/>
        <v/>
      </c>
      <c r="AV331" s="27">
        <f t="shared" ca="1" si="362"/>
        <v>45839</v>
      </c>
      <c r="AW331" s="137">
        <f t="shared" si="358"/>
        <v>0</v>
      </c>
      <c r="BB331" s="152">
        <f t="shared" si="363"/>
        <v>0</v>
      </c>
      <c r="BC331" s="147">
        <f t="shared" si="359"/>
        <v>0</v>
      </c>
    </row>
    <row r="332" spans="4:55" x14ac:dyDescent="0.25">
      <c r="D332" s="17"/>
      <c r="E332" s="17"/>
      <c r="F332" s="17">
        <f t="shared" ref="F332:G332" si="429">F325</f>
        <v>0</v>
      </c>
      <c r="G332" s="17">
        <f t="shared" si="429"/>
        <v>0</v>
      </c>
      <c r="H332" s="135"/>
      <c r="I332" s="117">
        <f t="shared" si="361"/>
        <v>45927</v>
      </c>
      <c r="J332" s="88"/>
      <c r="K332" s="89"/>
      <c r="L332" s="90"/>
      <c r="M332" s="86"/>
      <c r="N332" s="87">
        <f t="shared" si="372"/>
        <v>0</v>
      </c>
      <c r="O332" s="85">
        <f t="shared" ref="O332:O395" si="430">IF(U332&lt;=$I$6,S332,"")</f>
        <v>0</v>
      </c>
      <c r="P332" s="85" t="str">
        <f t="shared" si="355"/>
        <v/>
      </c>
      <c r="Q332" s="149">
        <f t="shared" si="426"/>
        <v>0</v>
      </c>
      <c r="R332" s="116">
        <f t="shared" ref="R332:R395" si="431">IF(U332&lt;=$I$6,U332,"")</f>
        <v>0</v>
      </c>
      <c r="S332" s="107">
        <f t="shared" si="369"/>
        <v>0</v>
      </c>
      <c r="T332" s="44">
        <f t="shared" ref="T332:T395" si="432">IF(X332="AREFE",1,(IF(I332&lt;$I$7,0,(IFERROR((VLOOKUP(I332,AC:AE,3,0)),1)))))</f>
        <v>1</v>
      </c>
      <c r="U332" s="7">
        <f t="shared" si="366"/>
        <v>0</v>
      </c>
      <c r="V332" s="13">
        <f t="shared" ref="V332:V395" si="433">I332</f>
        <v>45927</v>
      </c>
      <c r="W332" s="14" t="str">
        <f t="shared" si="356"/>
        <v>Cmt</v>
      </c>
      <c r="X332" s="4" t="str">
        <f t="shared" ref="X332:X395" si="434">IF((RIGHT(Z332,5))="AREFE","AREFE","")</f>
        <v/>
      </c>
      <c r="Y332" s="46" t="str">
        <f t="shared" ref="Y332:Y395" si="435">IFERROR((VLOOKUP(I332,AC:AC,1,0)),"")</f>
        <v/>
      </c>
      <c r="Z332" s="142" t="str">
        <f t="shared" si="357"/>
        <v/>
      </c>
      <c r="AV332" s="27">
        <f t="shared" ca="1" si="362"/>
        <v>45840</v>
      </c>
      <c r="AW332" s="137">
        <f t="shared" si="358"/>
        <v>0</v>
      </c>
      <c r="BB332" s="152">
        <f t="shared" si="363"/>
        <v>0</v>
      </c>
      <c r="BC332" s="147">
        <f t="shared" si="359"/>
        <v>0</v>
      </c>
    </row>
    <row r="333" spans="4:55" x14ac:dyDescent="0.25">
      <c r="D333" s="17"/>
      <c r="E333" s="17"/>
      <c r="F333" s="17">
        <f t="shared" ref="F333:G333" si="436">F326</f>
        <v>0</v>
      </c>
      <c r="G333" s="17">
        <f t="shared" si="436"/>
        <v>0</v>
      </c>
      <c r="H333" s="135"/>
      <c r="I333" s="117">
        <f t="shared" si="361"/>
        <v>45928</v>
      </c>
      <c r="J333" s="88"/>
      <c r="K333" s="89"/>
      <c r="L333" s="90"/>
      <c r="M333" s="86"/>
      <c r="N333" s="87">
        <f t="shared" si="372"/>
        <v>0</v>
      </c>
      <c r="O333" s="85">
        <f t="shared" si="430"/>
        <v>0</v>
      </c>
      <c r="P333" s="85" t="str">
        <f t="shared" ref="P333:P396" si="437">IF(R333=0,"",(IF(AW333&gt;0,AW333,O333)))</f>
        <v/>
      </c>
      <c r="Q333" s="149">
        <f t="shared" si="426"/>
        <v>0</v>
      </c>
      <c r="R333" s="116">
        <f t="shared" si="431"/>
        <v>0</v>
      </c>
      <c r="S333" s="107">
        <f t="shared" si="369"/>
        <v>0</v>
      </c>
      <c r="T333" s="44">
        <f t="shared" si="432"/>
        <v>1</v>
      </c>
      <c r="U333" s="7">
        <f t="shared" si="366"/>
        <v>0</v>
      </c>
      <c r="V333" s="13">
        <f t="shared" si="433"/>
        <v>45928</v>
      </c>
      <c r="W333" s="14" t="str">
        <f t="shared" ref="W333:W396" si="438">TEXT(V333,"GGG")</f>
        <v>Paz</v>
      </c>
      <c r="X333" s="4" t="str">
        <f t="shared" si="434"/>
        <v/>
      </c>
      <c r="Y333" s="46" t="str">
        <f t="shared" si="435"/>
        <v/>
      </c>
      <c r="Z333" s="142" t="str">
        <f t="shared" ref="Z333:Z396" si="439">IF((IF(OR($I$6="",$I$7=""),"",(VLOOKUP(Y333,AC:AF,4,0))))=0,"",(IF(OR($I$6="",$I$7=""),"",(VLOOKUP(Y333,AC:AF,4,0)))))</f>
        <v/>
      </c>
      <c r="AV333" s="27">
        <f t="shared" ca="1" si="362"/>
        <v>45841</v>
      </c>
      <c r="AW333" s="137">
        <f t="shared" ref="AW333:AW386" si="440">IFERROR((IF(R333=0,0,(AU333-R333))),0)</f>
        <v>0</v>
      </c>
      <c r="BB333" s="152">
        <f t="shared" si="363"/>
        <v>0</v>
      </c>
      <c r="BC333" s="147">
        <f t="shared" ref="BC333:BC396" si="441">IFERROR((O333-P333),0)</f>
        <v>0</v>
      </c>
    </row>
    <row r="334" spans="4:55" x14ac:dyDescent="0.25">
      <c r="D334" s="17"/>
      <c r="E334" s="17"/>
      <c r="F334" s="17">
        <f t="shared" ref="F334:G334" si="442">F327</f>
        <v>0</v>
      </c>
      <c r="G334" s="17">
        <f t="shared" si="442"/>
        <v>4</v>
      </c>
      <c r="H334" s="135"/>
      <c r="I334" s="117">
        <f t="shared" ref="I334:I397" si="443">IF($I$7="","",(IF($I$7="",0,(I333+1))))</f>
        <v>45929</v>
      </c>
      <c r="J334" s="88"/>
      <c r="K334" s="89"/>
      <c r="L334" s="90"/>
      <c r="M334" s="86"/>
      <c r="N334" s="87">
        <f t="shared" si="372"/>
        <v>4</v>
      </c>
      <c r="O334" s="85">
        <f t="shared" si="430"/>
        <v>4</v>
      </c>
      <c r="P334" s="85" t="str">
        <f t="shared" si="437"/>
        <v/>
      </c>
      <c r="Q334" s="149">
        <f t="shared" si="426"/>
        <v>0</v>
      </c>
      <c r="R334" s="116">
        <f t="shared" si="431"/>
        <v>0</v>
      </c>
      <c r="S334" s="107">
        <f t="shared" si="369"/>
        <v>4</v>
      </c>
      <c r="T334" s="44">
        <f t="shared" si="432"/>
        <v>1</v>
      </c>
      <c r="U334" s="7">
        <f t="shared" si="366"/>
        <v>0</v>
      </c>
      <c r="V334" s="13">
        <f t="shared" si="433"/>
        <v>45929</v>
      </c>
      <c r="W334" s="14" t="str">
        <f t="shared" si="438"/>
        <v>Pzt</v>
      </c>
      <c r="X334" s="4" t="str">
        <f t="shared" si="434"/>
        <v/>
      </c>
      <c r="Y334" s="46" t="str">
        <f t="shared" si="435"/>
        <v/>
      </c>
      <c r="Z334" s="142" t="str">
        <f t="shared" si="439"/>
        <v/>
      </c>
      <c r="AV334" s="27">
        <f t="shared" ref="AV334:AV397" ca="1" si="444">AV333+1</f>
        <v>45842</v>
      </c>
      <c r="AW334" s="137">
        <f t="shared" si="440"/>
        <v>0</v>
      </c>
      <c r="BB334" s="152">
        <f t="shared" ref="BB334:BB397" si="445">IFERROR((IF((R334-R333)&lt;0,0,(R334-R333))),0)</f>
        <v>0</v>
      </c>
      <c r="BC334" s="147">
        <f t="shared" si="441"/>
        <v>0</v>
      </c>
    </row>
    <row r="335" spans="4:55" x14ac:dyDescent="0.25">
      <c r="D335" s="17"/>
      <c r="E335" s="17"/>
      <c r="F335" s="17">
        <f t="shared" ref="F335:G335" si="446">F328</f>
        <v>0</v>
      </c>
      <c r="G335" s="17">
        <f t="shared" si="446"/>
        <v>4</v>
      </c>
      <c r="H335" s="135"/>
      <c r="I335" s="117">
        <f t="shared" si="443"/>
        <v>45930</v>
      </c>
      <c r="J335" s="88"/>
      <c r="K335" s="89"/>
      <c r="L335" s="90"/>
      <c r="M335" s="86"/>
      <c r="N335" s="87">
        <f t="shared" si="372"/>
        <v>4</v>
      </c>
      <c r="O335" s="85">
        <f t="shared" si="430"/>
        <v>4</v>
      </c>
      <c r="P335" s="85" t="str">
        <f t="shared" si="437"/>
        <v/>
      </c>
      <c r="Q335" s="149">
        <f t="shared" si="426"/>
        <v>0</v>
      </c>
      <c r="R335" s="116">
        <f t="shared" si="431"/>
        <v>0</v>
      </c>
      <c r="S335" s="107">
        <f t="shared" si="369"/>
        <v>4</v>
      </c>
      <c r="T335" s="44">
        <f t="shared" si="432"/>
        <v>1</v>
      </c>
      <c r="U335" s="7">
        <f t="shared" si="366"/>
        <v>0</v>
      </c>
      <c r="V335" s="13">
        <f t="shared" si="433"/>
        <v>45930</v>
      </c>
      <c r="W335" s="14" t="str">
        <f t="shared" si="438"/>
        <v>Sal</v>
      </c>
      <c r="X335" s="4" t="str">
        <f t="shared" si="434"/>
        <v/>
      </c>
      <c r="Y335" s="46" t="str">
        <f t="shared" si="435"/>
        <v/>
      </c>
      <c r="Z335" s="142" t="str">
        <f t="shared" si="439"/>
        <v/>
      </c>
      <c r="AV335" s="27">
        <f t="shared" ca="1" si="444"/>
        <v>45843</v>
      </c>
      <c r="AW335" s="137">
        <f t="shared" si="440"/>
        <v>0</v>
      </c>
      <c r="BB335" s="152">
        <f t="shared" si="445"/>
        <v>0</v>
      </c>
      <c r="BC335" s="147">
        <f t="shared" si="441"/>
        <v>0</v>
      </c>
    </row>
    <row r="336" spans="4:55" x14ac:dyDescent="0.25">
      <c r="D336" s="17"/>
      <c r="E336" s="17"/>
      <c r="F336" s="17">
        <f t="shared" ref="F336:G336" si="447">F329</f>
        <v>0</v>
      </c>
      <c r="G336" s="17">
        <f t="shared" si="447"/>
        <v>4</v>
      </c>
      <c r="H336" s="135"/>
      <c r="I336" s="117">
        <f t="shared" si="443"/>
        <v>45931</v>
      </c>
      <c r="J336" s="88"/>
      <c r="K336" s="89"/>
      <c r="L336" s="90"/>
      <c r="M336" s="86"/>
      <c r="N336" s="87">
        <f t="shared" si="372"/>
        <v>4</v>
      </c>
      <c r="O336" s="85">
        <f t="shared" si="430"/>
        <v>4</v>
      </c>
      <c r="P336" s="85" t="str">
        <f t="shared" si="437"/>
        <v/>
      </c>
      <c r="Q336" s="149">
        <f t="shared" si="426"/>
        <v>0</v>
      </c>
      <c r="R336" s="116">
        <f t="shared" si="431"/>
        <v>0</v>
      </c>
      <c r="S336" s="107">
        <f t="shared" si="369"/>
        <v>4</v>
      </c>
      <c r="T336" s="44">
        <f t="shared" si="432"/>
        <v>1</v>
      </c>
      <c r="U336" s="7">
        <f t="shared" ref="U336:U399" si="448">IF(U335=0,0,IF(U335&gt;=$I$6,0,IF((U335+S336)&gt;=$I$6,$I$6,(U335+S336))))</f>
        <v>0</v>
      </c>
      <c r="V336" s="13">
        <f t="shared" si="433"/>
        <v>45931</v>
      </c>
      <c r="W336" s="14" t="str">
        <f t="shared" si="438"/>
        <v>Çar</v>
      </c>
      <c r="X336" s="4" t="str">
        <f t="shared" si="434"/>
        <v/>
      </c>
      <c r="Y336" s="46" t="str">
        <f t="shared" si="435"/>
        <v/>
      </c>
      <c r="Z336" s="142" t="str">
        <f t="shared" si="439"/>
        <v/>
      </c>
      <c r="AV336" s="27">
        <f t="shared" ca="1" si="444"/>
        <v>45844</v>
      </c>
      <c r="AW336" s="137">
        <f t="shared" si="440"/>
        <v>0</v>
      </c>
      <c r="BB336" s="152">
        <f t="shared" si="445"/>
        <v>0</v>
      </c>
      <c r="BC336" s="147">
        <f t="shared" si="441"/>
        <v>0</v>
      </c>
    </row>
    <row r="337" spans="4:55" x14ac:dyDescent="0.25">
      <c r="D337" s="17"/>
      <c r="E337" s="17"/>
      <c r="F337" s="17">
        <f t="shared" ref="F337:G337" si="449">F330</f>
        <v>0</v>
      </c>
      <c r="G337" s="17">
        <f t="shared" si="449"/>
        <v>4</v>
      </c>
      <c r="H337" s="135"/>
      <c r="I337" s="117">
        <f t="shared" si="443"/>
        <v>45932</v>
      </c>
      <c r="J337" s="88"/>
      <c r="K337" s="89"/>
      <c r="L337" s="90"/>
      <c r="M337" s="86"/>
      <c r="N337" s="87">
        <f t="shared" si="372"/>
        <v>4</v>
      </c>
      <c r="O337" s="85">
        <f t="shared" si="430"/>
        <v>4</v>
      </c>
      <c r="P337" s="85" t="str">
        <f t="shared" si="437"/>
        <v/>
      </c>
      <c r="Q337" s="149">
        <f t="shared" si="426"/>
        <v>0</v>
      </c>
      <c r="R337" s="116">
        <f t="shared" si="431"/>
        <v>0</v>
      </c>
      <c r="S337" s="107">
        <f t="shared" si="369"/>
        <v>4</v>
      </c>
      <c r="T337" s="44">
        <f t="shared" si="432"/>
        <v>1</v>
      </c>
      <c r="U337" s="7">
        <f t="shared" si="448"/>
        <v>0</v>
      </c>
      <c r="V337" s="13">
        <f t="shared" si="433"/>
        <v>45932</v>
      </c>
      <c r="W337" s="14" t="str">
        <f t="shared" si="438"/>
        <v>Per</v>
      </c>
      <c r="X337" s="4" t="str">
        <f t="shared" si="434"/>
        <v/>
      </c>
      <c r="Y337" s="46" t="str">
        <f t="shared" si="435"/>
        <v/>
      </c>
      <c r="Z337" s="142" t="str">
        <f t="shared" si="439"/>
        <v/>
      </c>
      <c r="AV337" s="27">
        <f t="shared" ca="1" si="444"/>
        <v>45845</v>
      </c>
      <c r="AW337" s="137">
        <f t="shared" si="440"/>
        <v>0</v>
      </c>
      <c r="BB337" s="152">
        <f t="shared" si="445"/>
        <v>0</v>
      </c>
      <c r="BC337" s="147">
        <f t="shared" si="441"/>
        <v>0</v>
      </c>
    </row>
    <row r="338" spans="4:55" x14ac:dyDescent="0.25">
      <c r="D338" s="17"/>
      <c r="E338" s="17"/>
      <c r="F338" s="17">
        <f t="shared" ref="F338:G338" si="450">F331</f>
        <v>0</v>
      </c>
      <c r="G338" s="17">
        <f t="shared" si="450"/>
        <v>4</v>
      </c>
      <c r="H338" s="135"/>
      <c r="I338" s="117">
        <f t="shared" si="443"/>
        <v>45933</v>
      </c>
      <c r="J338" s="88"/>
      <c r="K338" s="89"/>
      <c r="L338" s="90"/>
      <c r="M338" s="86"/>
      <c r="N338" s="87">
        <f t="shared" si="372"/>
        <v>4</v>
      </c>
      <c r="O338" s="85">
        <f t="shared" si="430"/>
        <v>4</v>
      </c>
      <c r="P338" s="85" t="str">
        <f t="shared" si="437"/>
        <v/>
      </c>
      <c r="Q338" s="149">
        <f t="shared" si="426"/>
        <v>0</v>
      </c>
      <c r="R338" s="116">
        <f t="shared" si="431"/>
        <v>0</v>
      </c>
      <c r="S338" s="107">
        <f t="shared" ref="S338:S401" si="451">N338*T338</f>
        <v>4</v>
      </c>
      <c r="T338" s="44">
        <f t="shared" si="432"/>
        <v>1</v>
      </c>
      <c r="U338" s="7">
        <f t="shared" si="448"/>
        <v>0</v>
      </c>
      <c r="V338" s="13">
        <f t="shared" si="433"/>
        <v>45933</v>
      </c>
      <c r="W338" s="14" t="str">
        <f t="shared" si="438"/>
        <v>Cum</v>
      </c>
      <c r="X338" s="4" t="str">
        <f t="shared" si="434"/>
        <v/>
      </c>
      <c r="Y338" s="46" t="str">
        <f t="shared" si="435"/>
        <v/>
      </c>
      <c r="Z338" s="142" t="str">
        <f t="shared" si="439"/>
        <v/>
      </c>
      <c r="AV338" s="27">
        <f t="shared" ca="1" si="444"/>
        <v>45846</v>
      </c>
      <c r="AW338" s="137">
        <f t="shared" si="440"/>
        <v>0</v>
      </c>
      <c r="BB338" s="152">
        <f t="shared" si="445"/>
        <v>0</v>
      </c>
      <c r="BC338" s="147">
        <f t="shared" si="441"/>
        <v>0</v>
      </c>
    </row>
    <row r="339" spans="4:55" x14ac:dyDescent="0.25">
      <c r="D339" s="17"/>
      <c r="E339" s="17"/>
      <c r="F339" s="17">
        <f t="shared" ref="F339:G339" si="452">F332</f>
        <v>0</v>
      </c>
      <c r="G339" s="17">
        <f t="shared" si="452"/>
        <v>0</v>
      </c>
      <c r="H339" s="135"/>
      <c r="I339" s="117">
        <f t="shared" si="443"/>
        <v>45934</v>
      </c>
      <c r="J339" s="88"/>
      <c r="K339" s="89"/>
      <c r="L339" s="90"/>
      <c r="M339" s="86"/>
      <c r="N339" s="87">
        <f t="shared" si="372"/>
        <v>0</v>
      </c>
      <c r="O339" s="85">
        <f t="shared" si="430"/>
        <v>0</v>
      </c>
      <c r="P339" s="85" t="str">
        <f t="shared" si="437"/>
        <v/>
      </c>
      <c r="Q339" s="149">
        <f t="shared" si="426"/>
        <v>0</v>
      </c>
      <c r="R339" s="116">
        <f t="shared" si="431"/>
        <v>0</v>
      </c>
      <c r="S339" s="107">
        <f t="shared" si="451"/>
        <v>0</v>
      </c>
      <c r="T339" s="44">
        <f t="shared" si="432"/>
        <v>1</v>
      </c>
      <c r="U339" s="7">
        <f t="shared" si="448"/>
        <v>0</v>
      </c>
      <c r="V339" s="13">
        <f t="shared" si="433"/>
        <v>45934</v>
      </c>
      <c r="W339" s="14" t="str">
        <f t="shared" si="438"/>
        <v>Cmt</v>
      </c>
      <c r="X339" s="4" t="str">
        <f t="shared" si="434"/>
        <v/>
      </c>
      <c r="Y339" s="46" t="str">
        <f t="shared" si="435"/>
        <v/>
      </c>
      <c r="Z339" s="142" t="str">
        <f t="shared" si="439"/>
        <v/>
      </c>
      <c r="AV339" s="27">
        <f t="shared" ca="1" si="444"/>
        <v>45847</v>
      </c>
      <c r="AW339" s="137">
        <f t="shared" si="440"/>
        <v>0</v>
      </c>
      <c r="BB339" s="152">
        <f t="shared" si="445"/>
        <v>0</v>
      </c>
      <c r="BC339" s="147">
        <f t="shared" si="441"/>
        <v>0</v>
      </c>
    </row>
    <row r="340" spans="4:55" x14ac:dyDescent="0.25">
      <c r="D340" s="17"/>
      <c r="E340" s="17"/>
      <c r="F340" s="17">
        <f t="shared" ref="F340:G340" si="453">F333</f>
        <v>0</v>
      </c>
      <c r="G340" s="17">
        <f t="shared" si="453"/>
        <v>0</v>
      </c>
      <c r="H340" s="135"/>
      <c r="I340" s="117">
        <f t="shared" si="443"/>
        <v>45935</v>
      </c>
      <c r="J340" s="88"/>
      <c r="K340" s="89"/>
      <c r="L340" s="90"/>
      <c r="M340" s="86"/>
      <c r="N340" s="87">
        <f t="shared" ref="N340:N403" si="454">IF(X340="AREFE",F340,F340+G340)</f>
        <v>0</v>
      </c>
      <c r="O340" s="85">
        <f t="shared" si="430"/>
        <v>0</v>
      </c>
      <c r="P340" s="85" t="str">
        <f t="shared" si="437"/>
        <v/>
      </c>
      <c r="Q340" s="149">
        <f t="shared" si="426"/>
        <v>0</v>
      </c>
      <c r="R340" s="116">
        <f t="shared" si="431"/>
        <v>0</v>
      </c>
      <c r="S340" s="107">
        <f t="shared" si="451"/>
        <v>0</v>
      </c>
      <c r="T340" s="44">
        <f t="shared" si="432"/>
        <v>1</v>
      </c>
      <c r="U340" s="7">
        <f t="shared" si="448"/>
        <v>0</v>
      </c>
      <c r="V340" s="13">
        <f t="shared" si="433"/>
        <v>45935</v>
      </c>
      <c r="W340" s="14" t="str">
        <f t="shared" si="438"/>
        <v>Paz</v>
      </c>
      <c r="X340" s="4" t="str">
        <f t="shared" si="434"/>
        <v/>
      </c>
      <c r="Y340" s="46" t="str">
        <f t="shared" si="435"/>
        <v/>
      </c>
      <c r="Z340" s="142" t="str">
        <f t="shared" si="439"/>
        <v/>
      </c>
      <c r="AV340" s="27">
        <f t="shared" ca="1" si="444"/>
        <v>45848</v>
      </c>
      <c r="AW340" s="137">
        <f t="shared" si="440"/>
        <v>0</v>
      </c>
      <c r="BB340" s="152">
        <f t="shared" si="445"/>
        <v>0</v>
      </c>
      <c r="BC340" s="147">
        <f t="shared" si="441"/>
        <v>0</v>
      </c>
    </row>
    <row r="341" spans="4:55" x14ac:dyDescent="0.25">
      <c r="D341" s="17"/>
      <c r="E341" s="17"/>
      <c r="F341" s="17">
        <f t="shared" ref="F341:G341" si="455">F334</f>
        <v>0</v>
      </c>
      <c r="G341" s="17">
        <f t="shared" si="455"/>
        <v>4</v>
      </c>
      <c r="H341" s="135"/>
      <c r="I341" s="117">
        <f t="shared" si="443"/>
        <v>45936</v>
      </c>
      <c r="J341" s="88"/>
      <c r="K341" s="89"/>
      <c r="L341" s="90"/>
      <c r="M341" s="86"/>
      <c r="N341" s="87">
        <f t="shared" si="454"/>
        <v>4</v>
      </c>
      <c r="O341" s="85">
        <f t="shared" si="430"/>
        <v>4</v>
      </c>
      <c r="P341" s="85" t="str">
        <f t="shared" si="437"/>
        <v/>
      </c>
      <c r="Q341" s="149">
        <f t="shared" si="426"/>
        <v>0</v>
      </c>
      <c r="R341" s="116">
        <f t="shared" si="431"/>
        <v>0</v>
      </c>
      <c r="S341" s="107">
        <f t="shared" si="451"/>
        <v>4</v>
      </c>
      <c r="T341" s="44">
        <f t="shared" si="432"/>
        <v>1</v>
      </c>
      <c r="U341" s="7">
        <f t="shared" si="448"/>
        <v>0</v>
      </c>
      <c r="V341" s="13">
        <f t="shared" si="433"/>
        <v>45936</v>
      </c>
      <c r="W341" s="14" t="str">
        <f t="shared" si="438"/>
        <v>Pzt</v>
      </c>
      <c r="X341" s="4" t="str">
        <f t="shared" si="434"/>
        <v/>
      </c>
      <c r="Y341" s="46" t="str">
        <f t="shared" si="435"/>
        <v/>
      </c>
      <c r="Z341" s="142" t="str">
        <f t="shared" si="439"/>
        <v/>
      </c>
      <c r="AV341" s="27">
        <f t="shared" ca="1" si="444"/>
        <v>45849</v>
      </c>
      <c r="AW341" s="137">
        <f t="shared" si="440"/>
        <v>0</v>
      </c>
      <c r="BB341" s="152">
        <f t="shared" si="445"/>
        <v>0</v>
      </c>
      <c r="BC341" s="147">
        <f t="shared" si="441"/>
        <v>0</v>
      </c>
    </row>
    <row r="342" spans="4:55" x14ac:dyDescent="0.25">
      <c r="D342" s="17"/>
      <c r="E342" s="17"/>
      <c r="F342" s="17">
        <f t="shared" ref="F342:G342" si="456">F335</f>
        <v>0</v>
      </c>
      <c r="G342" s="17">
        <f t="shared" si="456"/>
        <v>4</v>
      </c>
      <c r="H342" s="135"/>
      <c r="I342" s="117">
        <f t="shared" si="443"/>
        <v>45937</v>
      </c>
      <c r="J342" s="88"/>
      <c r="K342" s="89"/>
      <c r="L342" s="90"/>
      <c r="M342" s="86"/>
      <c r="N342" s="87">
        <f t="shared" si="454"/>
        <v>4</v>
      </c>
      <c r="O342" s="85">
        <f t="shared" si="430"/>
        <v>4</v>
      </c>
      <c r="P342" s="85" t="str">
        <f t="shared" si="437"/>
        <v/>
      </c>
      <c r="Q342" s="149">
        <f t="shared" si="426"/>
        <v>0</v>
      </c>
      <c r="R342" s="116">
        <f t="shared" si="431"/>
        <v>0</v>
      </c>
      <c r="S342" s="107">
        <f t="shared" si="451"/>
        <v>4</v>
      </c>
      <c r="T342" s="44">
        <f t="shared" si="432"/>
        <v>1</v>
      </c>
      <c r="U342" s="7">
        <f t="shared" si="448"/>
        <v>0</v>
      </c>
      <c r="V342" s="13">
        <f t="shared" si="433"/>
        <v>45937</v>
      </c>
      <c r="W342" s="14" t="str">
        <f t="shared" si="438"/>
        <v>Sal</v>
      </c>
      <c r="X342" s="4" t="str">
        <f t="shared" si="434"/>
        <v/>
      </c>
      <c r="Y342" s="46" t="str">
        <f t="shared" si="435"/>
        <v/>
      </c>
      <c r="Z342" s="142" t="str">
        <f t="shared" si="439"/>
        <v/>
      </c>
      <c r="AV342" s="27">
        <f t="shared" ca="1" si="444"/>
        <v>45850</v>
      </c>
      <c r="AW342" s="137">
        <f t="shared" si="440"/>
        <v>0</v>
      </c>
      <c r="BB342" s="152">
        <f t="shared" si="445"/>
        <v>0</v>
      </c>
      <c r="BC342" s="147">
        <f t="shared" si="441"/>
        <v>0</v>
      </c>
    </row>
    <row r="343" spans="4:55" x14ac:dyDescent="0.25">
      <c r="D343" s="17"/>
      <c r="E343" s="17"/>
      <c r="F343" s="17">
        <f t="shared" ref="F343:G343" si="457">F336</f>
        <v>0</v>
      </c>
      <c r="G343" s="17">
        <f t="shared" si="457"/>
        <v>4</v>
      </c>
      <c r="H343" s="135"/>
      <c r="I343" s="117">
        <f t="shared" si="443"/>
        <v>45938</v>
      </c>
      <c r="J343" s="88"/>
      <c r="K343" s="89"/>
      <c r="L343" s="90"/>
      <c r="M343" s="86"/>
      <c r="N343" s="87">
        <f t="shared" si="454"/>
        <v>4</v>
      </c>
      <c r="O343" s="85">
        <f t="shared" si="430"/>
        <v>4</v>
      </c>
      <c r="P343" s="85" t="str">
        <f t="shared" si="437"/>
        <v/>
      </c>
      <c r="Q343" s="149">
        <f t="shared" si="426"/>
        <v>0</v>
      </c>
      <c r="R343" s="116">
        <f t="shared" si="431"/>
        <v>0</v>
      </c>
      <c r="S343" s="107">
        <f t="shared" si="451"/>
        <v>4</v>
      </c>
      <c r="T343" s="44">
        <f t="shared" si="432"/>
        <v>1</v>
      </c>
      <c r="U343" s="7">
        <f t="shared" si="448"/>
        <v>0</v>
      </c>
      <c r="V343" s="13">
        <f t="shared" si="433"/>
        <v>45938</v>
      </c>
      <c r="W343" s="14" t="str">
        <f t="shared" si="438"/>
        <v>Çar</v>
      </c>
      <c r="X343" s="4" t="str">
        <f t="shared" si="434"/>
        <v/>
      </c>
      <c r="Y343" s="46" t="str">
        <f t="shared" si="435"/>
        <v/>
      </c>
      <c r="Z343" s="142" t="str">
        <f t="shared" si="439"/>
        <v/>
      </c>
      <c r="AV343" s="27">
        <f t="shared" ca="1" si="444"/>
        <v>45851</v>
      </c>
      <c r="AW343" s="137">
        <f t="shared" si="440"/>
        <v>0</v>
      </c>
      <c r="BB343" s="152">
        <f t="shared" si="445"/>
        <v>0</v>
      </c>
      <c r="BC343" s="147">
        <f t="shared" si="441"/>
        <v>0</v>
      </c>
    </row>
    <row r="344" spans="4:55" x14ac:dyDescent="0.25">
      <c r="D344" s="17"/>
      <c r="E344" s="17"/>
      <c r="F344" s="17">
        <f t="shared" ref="F344:G344" si="458">F337</f>
        <v>0</v>
      </c>
      <c r="G344" s="17">
        <f t="shared" si="458"/>
        <v>4</v>
      </c>
      <c r="H344" s="135"/>
      <c r="I344" s="117">
        <f t="shared" si="443"/>
        <v>45939</v>
      </c>
      <c r="J344" s="88"/>
      <c r="K344" s="89"/>
      <c r="L344" s="90"/>
      <c r="M344" s="86"/>
      <c r="N344" s="87">
        <f t="shared" si="454"/>
        <v>4</v>
      </c>
      <c r="O344" s="85">
        <f t="shared" si="430"/>
        <v>4</v>
      </c>
      <c r="P344" s="85" t="str">
        <f t="shared" si="437"/>
        <v/>
      </c>
      <c r="Q344" s="149">
        <f t="shared" si="426"/>
        <v>0</v>
      </c>
      <c r="R344" s="116">
        <f t="shared" si="431"/>
        <v>0</v>
      </c>
      <c r="S344" s="107">
        <f t="shared" si="451"/>
        <v>4</v>
      </c>
      <c r="T344" s="44">
        <f t="shared" si="432"/>
        <v>1</v>
      </c>
      <c r="U344" s="7">
        <f t="shared" si="448"/>
        <v>0</v>
      </c>
      <c r="V344" s="13">
        <f t="shared" si="433"/>
        <v>45939</v>
      </c>
      <c r="W344" s="14" t="str">
        <f t="shared" si="438"/>
        <v>Per</v>
      </c>
      <c r="X344" s="4" t="str">
        <f t="shared" si="434"/>
        <v/>
      </c>
      <c r="Y344" s="46" t="str">
        <f t="shared" si="435"/>
        <v/>
      </c>
      <c r="Z344" s="142" t="str">
        <f t="shared" si="439"/>
        <v/>
      </c>
      <c r="AV344" s="27">
        <f t="shared" ca="1" si="444"/>
        <v>45852</v>
      </c>
      <c r="AW344" s="137">
        <f t="shared" si="440"/>
        <v>0</v>
      </c>
      <c r="BB344" s="152">
        <f t="shared" si="445"/>
        <v>0</v>
      </c>
      <c r="BC344" s="147">
        <f t="shared" si="441"/>
        <v>0</v>
      </c>
    </row>
    <row r="345" spans="4:55" x14ac:dyDescent="0.25">
      <c r="D345" s="17"/>
      <c r="E345" s="17"/>
      <c r="F345" s="17">
        <f t="shared" ref="F345:G345" si="459">F338</f>
        <v>0</v>
      </c>
      <c r="G345" s="17">
        <f t="shared" si="459"/>
        <v>4</v>
      </c>
      <c r="H345" s="135"/>
      <c r="I345" s="117">
        <f t="shared" si="443"/>
        <v>45940</v>
      </c>
      <c r="J345" s="88"/>
      <c r="K345" s="89"/>
      <c r="L345" s="90"/>
      <c r="M345" s="86"/>
      <c r="N345" s="87">
        <f t="shared" si="454"/>
        <v>4</v>
      </c>
      <c r="O345" s="85">
        <f t="shared" si="430"/>
        <v>4</v>
      </c>
      <c r="P345" s="85" t="str">
        <f t="shared" si="437"/>
        <v/>
      </c>
      <c r="Q345" s="149">
        <f t="shared" si="426"/>
        <v>0</v>
      </c>
      <c r="R345" s="116">
        <f t="shared" si="431"/>
        <v>0</v>
      </c>
      <c r="S345" s="107">
        <f t="shared" si="451"/>
        <v>4</v>
      </c>
      <c r="T345" s="44">
        <f t="shared" si="432"/>
        <v>1</v>
      </c>
      <c r="U345" s="7">
        <f t="shared" si="448"/>
        <v>0</v>
      </c>
      <c r="V345" s="13">
        <f t="shared" si="433"/>
        <v>45940</v>
      </c>
      <c r="W345" s="14" t="str">
        <f t="shared" si="438"/>
        <v>Cum</v>
      </c>
      <c r="X345" s="4" t="str">
        <f t="shared" si="434"/>
        <v/>
      </c>
      <c r="Y345" s="46" t="str">
        <f t="shared" si="435"/>
        <v/>
      </c>
      <c r="Z345" s="142" t="str">
        <f t="shared" si="439"/>
        <v/>
      </c>
      <c r="AV345" s="27">
        <f t="shared" ca="1" si="444"/>
        <v>45853</v>
      </c>
      <c r="AW345" s="137">
        <f t="shared" si="440"/>
        <v>0</v>
      </c>
      <c r="BB345" s="152">
        <f t="shared" si="445"/>
        <v>0</v>
      </c>
      <c r="BC345" s="147">
        <f t="shared" si="441"/>
        <v>0</v>
      </c>
    </row>
    <row r="346" spans="4:55" x14ac:dyDescent="0.25">
      <c r="D346" s="17"/>
      <c r="E346" s="17"/>
      <c r="F346" s="17">
        <f t="shared" ref="F346:G346" si="460">F339</f>
        <v>0</v>
      </c>
      <c r="G346" s="17">
        <f t="shared" si="460"/>
        <v>0</v>
      </c>
      <c r="H346" s="135"/>
      <c r="I346" s="117">
        <f t="shared" si="443"/>
        <v>45941</v>
      </c>
      <c r="J346" s="88"/>
      <c r="K346" s="89"/>
      <c r="L346" s="90"/>
      <c r="M346" s="86"/>
      <c r="N346" s="87">
        <f t="shared" si="454"/>
        <v>0</v>
      </c>
      <c r="O346" s="85">
        <f t="shared" si="430"/>
        <v>0</v>
      </c>
      <c r="P346" s="85" t="str">
        <f t="shared" si="437"/>
        <v/>
      </c>
      <c r="Q346" s="149">
        <f t="shared" si="426"/>
        <v>0</v>
      </c>
      <c r="R346" s="116">
        <f t="shared" si="431"/>
        <v>0</v>
      </c>
      <c r="S346" s="107">
        <f t="shared" si="451"/>
        <v>0</v>
      </c>
      <c r="T346" s="44">
        <f t="shared" si="432"/>
        <v>1</v>
      </c>
      <c r="U346" s="7">
        <f t="shared" si="448"/>
        <v>0</v>
      </c>
      <c r="V346" s="13">
        <f t="shared" si="433"/>
        <v>45941</v>
      </c>
      <c r="W346" s="14" t="str">
        <f t="shared" si="438"/>
        <v>Cmt</v>
      </c>
      <c r="X346" s="4" t="str">
        <f t="shared" si="434"/>
        <v/>
      </c>
      <c r="Y346" s="46" t="str">
        <f t="shared" si="435"/>
        <v/>
      </c>
      <c r="Z346" s="142" t="str">
        <f t="shared" si="439"/>
        <v/>
      </c>
      <c r="AV346" s="27">
        <f t="shared" ca="1" si="444"/>
        <v>45854</v>
      </c>
      <c r="AW346" s="137">
        <f t="shared" si="440"/>
        <v>0</v>
      </c>
      <c r="BB346" s="152">
        <f t="shared" si="445"/>
        <v>0</v>
      </c>
      <c r="BC346" s="147">
        <f t="shared" si="441"/>
        <v>0</v>
      </c>
    </row>
    <row r="347" spans="4:55" x14ac:dyDescent="0.25">
      <c r="D347" s="17"/>
      <c r="E347" s="17"/>
      <c r="F347" s="17">
        <f t="shared" ref="F347:G347" si="461">F340</f>
        <v>0</v>
      </c>
      <c r="G347" s="17">
        <f t="shared" si="461"/>
        <v>0</v>
      </c>
      <c r="H347" s="135"/>
      <c r="I347" s="117">
        <f t="shared" si="443"/>
        <v>45942</v>
      </c>
      <c r="J347" s="88"/>
      <c r="K347" s="89"/>
      <c r="L347" s="90"/>
      <c r="M347" s="86"/>
      <c r="N347" s="87">
        <f t="shared" si="454"/>
        <v>0</v>
      </c>
      <c r="O347" s="85">
        <f t="shared" si="430"/>
        <v>0</v>
      </c>
      <c r="P347" s="85" t="str">
        <f t="shared" si="437"/>
        <v/>
      </c>
      <c r="Q347" s="149">
        <f t="shared" si="426"/>
        <v>0</v>
      </c>
      <c r="R347" s="116">
        <f t="shared" si="431"/>
        <v>0</v>
      </c>
      <c r="S347" s="107">
        <f t="shared" si="451"/>
        <v>0</v>
      </c>
      <c r="T347" s="44">
        <f t="shared" si="432"/>
        <v>1</v>
      </c>
      <c r="U347" s="7">
        <f t="shared" si="448"/>
        <v>0</v>
      </c>
      <c r="V347" s="13">
        <f t="shared" si="433"/>
        <v>45942</v>
      </c>
      <c r="W347" s="14" t="str">
        <f t="shared" si="438"/>
        <v>Paz</v>
      </c>
      <c r="X347" s="4" t="str">
        <f t="shared" si="434"/>
        <v/>
      </c>
      <c r="Y347" s="46" t="str">
        <f t="shared" si="435"/>
        <v/>
      </c>
      <c r="Z347" s="142" t="str">
        <f t="shared" si="439"/>
        <v/>
      </c>
      <c r="AV347" s="27">
        <f t="shared" ca="1" si="444"/>
        <v>45855</v>
      </c>
      <c r="AW347" s="137">
        <f t="shared" si="440"/>
        <v>0</v>
      </c>
      <c r="BB347" s="152">
        <f t="shared" si="445"/>
        <v>0</v>
      </c>
      <c r="BC347" s="147">
        <f t="shared" si="441"/>
        <v>0</v>
      </c>
    </row>
    <row r="348" spans="4:55" x14ac:dyDescent="0.25">
      <c r="D348" s="17"/>
      <c r="E348" s="17"/>
      <c r="F348" s="17">
        <f t="shared" ref="F348:G348" si="462">F341</f>
        <v>0</v>
      </c>
      <c r="G348" s="17">
        <f t="shared" si="462"/>
        <v>4</v>
      </c>
      <c r="H348" s="135"/>
      <c r="I348" s="117">
        <f t="shared" si="443"/>
        <v>45943</v>
      </c>
      <c r="J348" s="88"/>
      <c r="K348" s="89"/>
      <c r="L348" s="90"/>
      <c r="M348" s="86"/>
      <c r="N348" s="87">
        <f t="shared" si="454"/>
        <v>4</v>
      </c>
      <c r="O348" s="85">
        <f t="shared" si="430"/>
        <v>4</v>
      </c>
      <c r="P348" s="85" t="str">
        <f t="shared" si="437"/>
        <v/>
      </c>
      <c r="Q348" s="149">
        <f t="shared" si="426"/>
        <v>0</v>
      </c>
      <c r="R348" s="116">
        <f t="shared" si="431"/>
        <v>0</v>
      </c>
      <c r="S348" s="107">
        <f t="shared" si="451"/>
        <v>4</v>
      </c>
      <c r="T348" s="44">
        <f t="shared" si="432"/>
        <v>1</v>
      </c>
      <c r="U348" s="7">
        <f t="shared" si="448"/>
        <v>0</v>
      </c>
      <c r="V348" s="13">
        <f t="shared" si="433"/>
        <v>45943</v>
      </c>
      <c r="W348" s="14" t="str">
        <f t="shared" si="438"/>
        <v>Pzt</v>
      </c>
      <c r="X348" s="4" t="str">
        <f t="shared" si="434"/>
        <v/>
      </c>
      <c r="Y348" s="46" t="str">
        <f t="shared" si="435"/>
        <v/>
      </c>
      <c r="Z348" s="142" t="str">
        <f t="shared" si="439"/>
        <v/>
      </c>
      <c r="AV348" s="27">
        <f t="shared" ca="1" si="444"/>
        <v>45856</v>
      </c>
      <c r="AW348" s="137">
        <f t="shared" si="440"/>
        <v>0</v>
      </c>
      <c r="BB348" s="152">
        <f t="shared" si="445"/>
        <v>0</v>
      </c>
      <c r="BC348" s="147">
        <f t="shared" si="441"/>
        <v>0</v>
      </c>
    </row>
    <row r="349" spans="4:55" x14ac:dyDescent="0.25">
      <c r="D349" s="17"/>
      <c r="E349" s="17"/>
      <c r="F349" s="17">
        <f t="shared" ref="F349:G349" si="463">F342</f>
        <v>0</v>
      </c>
      <c r="G349" s="17">
        <f t="shared" si="463"/>
        <v>4</v>
      </c>
      <c r="H349" s="135"/>
      <c r="I349" s="117">
        <f t="shared" si="443"/>
        <v>45944</v>
      </c>
      <c r="J349" s="88"/>
      <c r="K349" s="89"/>
      <c r="L349" s="90"/>
      <c r="M349" s="86"/>
      <c r="N349" s="87">
        <f t="shared" si="454"/>
        <v>4</v>
      </c>
      <c r="O349" s="85">
        <f t="shared" si="430"/>
        <v>4</v>
      </c>
      <c r="P349" s="85" t="str">
        <f t="shared" si="437"/>
        <v/>
      </c>
      <c r="Q349" s="149">
        <f t="shared" si="426"/>
        <v>0</v>
      </c>
      <c r="R349" s="116">
        <f t="shared" si="431"/>
        <v>0</v>
      </c>
      <c r="S349" s="107">
        <f t="shared" si="451"/>
        <v>4</v>
      </c>
      <c r="T349" s="44">
        <f t="shared" si="432"/>
        <v>1</v>
      </c>
      <c r="U349" s="7">
        <f t="shared" si="448"/>
        <v>0</v>
      </c>
      <c r="V349" s="13">
        <f t="shared" si="433"/>
        <v>45944</v>
      </c>
      <c r="W349" s="14" t="str">
        <f t="shared" si="438"/>
        <v>Sal</v>
      </c>
      <c r="X349" s="4" t="str">
        <f t="shared" si="434"/>
        <v/>
      </c>
      <c r="Y349" s="46" t="str">
        <f t="shared" si="435"/>
        <v/>
      </c>
      <c r="Z349" s="142" t="str">
        <f t="shared" si="439"/>
        <v/>
      </c>
      <c r="AV349" s="27">
        <f t="shared" ca="1" si="444"/>
        <v>45857</v>
      </c>
      <c r="AW349" s="137">
        <f t="shared" si="440"/>
        <v>0</v>
      </c>
      <c r="BB349" s="152">
        <f t="shared" si="445"/>
        <v>0</v>
      </c>
      <c r="BC349" s="147">
        <f t="shared" si="441"/>
        <v>0</v>
      </c>
    </row>
    <row r="350" spans="4:55" x14ac:dyDescent="0.25">
      <c r="D350" s="17"/>
      <c r="E350" s="17"/>
      <c r="F350" s="17">
        <f t="shared" ref="F350:G350" si="464">F343</f>
        <v>0</v>
      </c>
      <c r="G350" s="17">
        <f t="shared" si="464"/>
        <v>4</v>
      </c>
      <c r="H350" s="135"/>
      <c r="I350" s="117">
        <f t="shared" si="443"/>
        <v>45945</v>
      </c>
      <c r="J350" s="88"/>
      <c r="K350" s="89"/>
      <c r="L350" s="90"/>
      <c r="M350" s="86"/>
      <c r="N350" s="87">
        <f t="shared" si="454"/>
        <v>4</v>
      </c>
      <c r="O350" s="85">
        <f t="shared" si="430"/>
        <v>4</v>
      </c>
      <c r="P350" s="85" t="str">
        <f t="shared" si="437"/>
        <v/>
      </c>
      <c r="Q350" s="149">
        <f t="shared" si="426"/>
        <v>0</v>
      </c>
      <c r="R350" s="116">
        <f t="shared" si="431"/>
        <v>0</v>
      </c>
      <c r="S350" s="107">
        <f t="shared" si="451"/>
        <v>4</v>
      </c>
      <c r="T350" s="44">
        <f t="shared" si="432"/>
        <v>1</v>
      </c>
      <c r="U350" s="7">
        <f t="shared" si="448"/>
        <v>0</v>
      </c>
      <c r="V350" s="13">
        <f t="shared" si="433"/>
        <v>45945</v>
      </c>
      <c r="W350" s="14" t="str">
        <f t="shared" si="438"/>
        <v>Çar</v>
      </c>
      <c r="X350" s="4" t="str">
        <f t="shared" si="434"/>
        <v/>
      </c>
      <c r="Y350" s="46" t="str">
        <f t="shared" si="435"/>
        <v/>
      </c>
      <c r="Z350" s="142" t="str">
        <f t="shared" si="439"/>
        <v/>
      </c>
      <c r="AV350" s="27">
        <f t="shared" ca="1" si="444"/>
        <v>45858</v>
      </c>
      <c r="AW350" s="137">
        <f t="shared" si="440"/>
        <v>0</v>
      </c>
      <c r="BB350" s="152">
        <f t="shared" si="445"/>
        <v>0</v>
      </c>
      <c r="BC350" s="147">
        <f t="shared" si="441"/>
        <v>0</v>
      </c>
    </row>
    <row r="351" spans="4:55" x14ac:dyDescent="0.25">
      <c r="D351" s="17"/>
      <c r="E351" s="17"/>
      <c r="F351" s="17">
        <f t="shared" ref="F351:G351" si="465">F344</f>
        <v>0</v>
      </c>
      <c r="G351" s="17">
        <f t="shared" si="465"/>
        <v>4</v>
      </c>
      <c r="H351" s="135"/>
      <c r="I351" s="117">
        <f t="shared" si="443"/>
        <v>45946</v>
      </c>
      <c r="J351" s="88"/>
      <c r="K351" s="89"/>
      <c r="L351" s="90"/>
      <c r="M351" s="86"/>
      <c r="N351" s="87">
        <f t="shared" si="454"/>
        <v>4</v>
      </c>
      <c r="O351" s="85">
        <f t="shared" si="430"/>
        <v>4</v>
      </c>
      <c r="P351" s="85" t="str">
        <f t="shared" si="437"/>
        <v/>
      </c>
      <c r="Q351" s="149">
        <f t="shared" si="426"/>
        <v>0</v>
      </c>
      <c r="R351" s="116">
        <f t="shared" si="431"/>
        <v>0</v>
      </c>
      <c r="S351" s="107">
        <f t="shared" si="451"/>
        <v>4</v>
      </c>
      <c r="T351" s="44">
        <f t="shared" si="432"/>
        <v>1</v>
      </c>
      <c r="U351" s="7">
        <f t="shared" si="448"/>
        <v>0</v>
      </c>
      <c r="V351" s="13">
        <f t="shared" si="433"/>
        <v>45946</v>
      </c>
      <c r="W351" s="14" t="str">
        <f t="shared" si="438"/>
        <v>Per</v>
      </c>
      <c r="X351" s="4" t="str">
        <f t="shared" si="434"/>
        <v/>
      </c>
      <c r="Y351" s="46" t="str">
        <f t="shared" si="435"/>
        <v/>
      </c>
      <c r="Z351" s="142" t="str">
        <f t="shared" si="439"/>
        <v/>
      </c>
      <c r="AV351" s="27">
        <f t="shared" ca="1" si="444"/>
        <v>45859</v>
      </c>
      <c r="AW351" s="137">
        <f t="shared" si="440"/>
        <v>0</v>
      </c>
      <c r="BB351" s="152">
        <f t="shared" si="445"/>
        <v>0</v>
      </c>
      <c r="BC351" s="147">
        <f t="shared" si="441"/>
        <v>0</v>
      </c>
    </row>
    <row r="352" spans="4:55" x14ac:dyDescent="0.25">
      <c r="D352" s="17"/>
      <c r="E352" s="17"/>
      <c r="F352" s="17">
        <f t="shared" ref="F352:G352" si="466">F345</f>
        <v>0</v>
      </c>
      <c r="G352" s="17">
        <f t="shared" si="466"/>
        <v>4</v>
      </c>
      <c r="H352" s="135"/>
      <c r="I352" s="117">
        <f t="shared" si="443"/>
        <v>45947</v>
      </c>
      <c r="J352" s="88"/>
      <c r="K352" s="89"/>
      <c r="L352" s="90"/>
      <c r="M352" s="86"/>
      <c r="N352" s="87">
        <f t="shared" si="454"/>
        <v>4</v>
      </c>
      <c r="O352" s="85">
        <f t="shared" si="430"/>
        <v>4</v>
      </c>
      <c r="P352" s="85" t="str">
        <f t="shared" si="437"/>
        <v/>
      </c>
      <c r="Q352" s="149">
        <f t="shared" si="426"/>
        <v>0</v>
      </c>
      <c r="R352" s="116">
        <f t="shared" si="431"/>
        <v>0</v>
      </c>
      <c r="S352" s="107">
        <f t="shared" si="451"/>
        <v>4</v>
      </c>
      <c r="T352" s="44">
        <f t="shared" si="432"/>
        <v>1</v>
      </c>
      <c r="U352" s="7">
        <f t="shared" si="448"/>
        <v>0</v>
      </c>
      <c r="V352" s="13">
        <f t="shared" si="433"/>
        <v>45947</v>
      </c>
      <c r="W352" s="14" t="str">
        <f t="shared" si="438"/>
        <v>Cum</v>
      </c>
      <c r="X352" s="4" t="str">
        <f t="shared" si="434"/>
        <v/>
      </c>
      <c r="Y352" s="46" t="str">
        <f t="shared" si="435"/>
        <v/>
      </c>
      <c r="Z352" s="142" t="str">
        <f t="shared" si="439"/>
        <v/>
      </c>
      <c r="AV352" s="27">
        <f t="shared" ca="1" si="444"/>
        <v>45860</v>
      </c>
      <c r="AW352" s="137">
        <f t="shared" si="440"/>
        <v>0</v>
      </c>
      <c r="BB352" s="152">
        <f t="shared" si="445"/>
        <v>0</v>
      </c>
      <c r="BC352" s="147">
        <f t="shared" si="441"/>
        <v>0</v>
      </c>
    </row>
    <row r="353" spans="4:55" x14ac:dyDescent="0.25">
      <c r="D353" s="17"/>
      <c r="E353" s="17"/>
      <c r="F353" s="17">
        <f t="shared" ref="F353:G353" si="467">F346</f>
        <v>0</v>
      </c>
      <c r="G353" s="17">
        <f t="shared" si="467"/>
        <v>0</v>
      </c>
      <c r="H353" s="135"/>
      <c r="I353" s="117">
        <f t="shared" si="443"/>
        <v>45948</v>
      </c>
      <c r="J353" s="88"/>
      <c r="K353" s="89"/>
      <c r="L353" s="90"/>
      <c r="M353" s="86"/>
      <c r="N353" s="87">
        <f t="shared" si="454"/>
        <v>0</v>
      </c>
      <c r="O353" s="85">
        <f t="shared" si="430"/>
        <v>0</v>
      </c>
      <c r="P353" s="85" t="str">
        <f t="shared" si="437"/>
        <v/>
      </c>
      <c r="Q353" s="149">
        <f t="shared" si="426"/>
        <v>0</v>
      </c>
      <c r="R353" s="116">
        <f t="shared" si="431"/>
        <v>0</v>
      </c>
      <c r="S353" s="107">
        <f t="shared" si="451"/>
        <v>0</v>
      </c>
      <c r="T353" s="44">
        <f t="shared" si="432"/>
        <v>1</v>
      </c>
      <c r="U353" s="7">
        <f t="shared" si="448"/>
        <v>0</v>
      </c>
      <c r="V353" s="13">
        <f t="shared" si="433"/>
        <v>45948</v>
      </c>
      <c r="W353" s="14" t="str">
        <f t="shared" si="438"/>
        <v>Cmt</v>
      </c>
      <c r="X353" s="4" t="str">
        <f t="shared" si="434"/>
        <v/>
      </c>
      <c r="Y353" s="46" t="str">
        <f t="shared" si="435"/>
        <v/>
      </c>
      <c r="Z353" s="142" t="str">
        <f t="shared" si="439"/>
        <v/>
      </c>
      <c r="AV353" s="27">
        <f t="shared" ca="1" si="444"/>
        <v>45861</v>
      </c>
      <c r="AW353" s="137">
        <f t="shared" si="440"/>
        <v>0</v>
      </c>
      <c r="BB353" s="152">
        <f t="shared" si="445"/>
        <v>0</v>
      </c>
      <c r="BC353" s="147">
        <f t="shared" si="441"/>
        <v>0</v>
      </c>
    </row>
    <row r="354" spans="4:55" x14ac:dyDescent="0.25">
      <c r="D354" s="17"/>
      <c r="E354" s="17"/>
      <c r="F354" s="17">
        <f t="shared" ref="F354:G354" si="468">F347</f>
        <v>0</v>
      </c>
      <c r="G354" s="17">
        <f t="shared" si="468"/>
        <v>0</v>
      </c>
      <c r="H354" s="135"/>
      <c r="I354" s="117">
        <f t="shared" si="443"/>
        <v>45949</v>
      </c>
      <c r="J354" s="88"/>
      <c r="K354" s="89"/>
      <c r="L354" s="90"/>
      <c r="M354" s="86"/>
      <c r="N354" s="87">
        <f t="shared" si="454"/>
        <v>0</v>
      </c>
      <c r="O354" s="85">
        <f t="shared" si="430"/>
        <v>0</v>
      </c>
      <c r="P354" s="85" t="str">
        <f t="shared" si="437"/>
        <v/>
      </c>
      <c r="Q354" s="149">
        <f t="shared" si="426"/>
        <v>0</v>
      </c>
      <c r="R354" s="116">
        <f t="shared" si="431"/>
        <v>0</v>
      </c>
      <c r="S354" s="107">
        <f t="shared" si="451"/>
        <v>0</v>
      </c>
      <c r="T354" s="44">
        <f t="shared" si="432"/>
        <v>1</v>
      </c>
      <c r="U354" s="7">
        <f t="shared" si="448"/>
        <v>0</v>
      </c>
      <c r="V354" s="13">
        <f t="shared" si="433"/>
        <v>45949</v>
      </c>
      <c r="W354" s="14" t="str">
        <f t="shared" si="438"/>
        <v>Paz</v>
      </c>
      <c r="X354" s="4" t="str">
        <f t="shared" si="434"/>
        <v/>
      </c>
      <c r="Y354" s="46" t="str">
        <f t="shared" si="435"/>
        <v/>
      </c>
      <c r="Z354" s="142" t="str">
        <f t="shared" si="439"/>
        <v/>
      </c>
      <c r="AV354" s="27">
        <f t="shared" ca="1" si="444"/>
        <v>45862</v>
      </c>
      <c r="AW354" s="137">
        <f t="shared" si="440"/>
        <v>0</v>
      </c>
      <c r="BB354" s="152">
        <f t="shared" si="445"/>
        <v>0</v>
      </c>
      <c r="BC354" s="147">
        <f t="shared" si="441"/>
        <v>0</v>
      </c>
    </row>
    <row r="355" spans="4:55" x14ac:dyDescent="0.25">
      <c r="D355" s="17"/>
      <c r="E355" s="17"/>
      <c r="F355" s="17">
        <f t="shared" ref="F355:G355" si="469">F348</f>
        <v>0</v>
      </c>
      <c r="G355" s="17">
        <f t="shared" si="469"/>
        <v>4</v>
      </c>
      <c r="H355" s="135"/>
      <c r="I355" s="117">
        <f t="shared" si="443"/>
        <v>45950</v>
      </c>
      <c r="J355" s="88"/>
      <c r="K355" s="89"/>
      <c r="L355" s="90"/>
      <c r="M355" s="86"/>
      <c r="N355" s="87">
        <f t="shared" si="454"/>
        <v>4</v>
      </c>
      <c r="O355" s="85">
        <f t="shared" si="430"/>
        <v>4</v>
      </c>
      <c r="P355" s="85" t="str">
        <f t="shared" si="437"/>
        <v/>
      </c>
      <c r="Q355" s="149">
        <f t="shared" si="426"/>
        <v>0</v>
      </c>
      <c r="R355" s="116">
        <f t="shared" si="431"/>
        <v>0</v>
      </c>
      <c r="S355" s="107">
        <f t="shared" si="451"/>
        <v>4</v>
      </c>
      <c r="T355" s="44">
        <f t="shared" si="432"/>
        <v>1</v>
      </c>
      <c r="U355" s="7">
        <f t="shared" si="448"/>
        <v>0</v>
      </c>
      <c r="V355" s="13">
        <f t="shared" si="433"/>
        <v>45950</v>
      </c>
      <c r="W355" s="14" t="str">
        <f t="shared" si="438"/>
        <v>Pzt</v>
      </c>
      <c r="X355" s="4" t="str">
        <f t="shared" si="434"/>
        <v/>
      </c>
      <c r="Y355" s="46" t="str">
        <f t="shared" si="435"/>
        <v/>
      </c>
      <c r="Z355" s="142" t="str">
        <f t="shared" si="439"/>
        <v/>
      </c>
      <c r="AV355" s="27">
        <f t="shared" ca="1" si="444"/>
        <v>45863</v>
      </c>
      <c r="AW355" s="137">
        <f t="shared" si="440"/>
        <v>0</v>
      </c>
      <c r="BB355" s="152">
        <f t="shared" si="445"/>
        <v>0</v>
      </c>
      <c r="BC355" s="147">
        <f t="shared" si="441"/>
        <v>0</v>
      </c>
    </row>
    <row r="356" spans="4:55" x14ac:dyDescent="0.25">
      <c r="D356" s="17"/>
      <c r="E356" s="17"/>
      <c r="F356" s="17">
        <f t="shared" ref="F356:G356" si="470">F349</f>
        <v>0</v>
      </c>
      <c r="G356" s="17">
        <f t="shared" si="470"/>
        <v>4</v>
      </c>
      <c r="H356" s="135"/>
      <c r="I356" s="117">
        <f t="shared" si="443"/>
        <v>45951</v>
      </c>
      <c r="J356" s="88"/>
      <c r="K356" s="89"/>
      <c r="L356" s="90"/>
      <c r="M356" s="86"/>
      <c r="N356" s="87">
        <f t="shared" si="454"/>
        <v>4</v>
      </c>
      <c r="O356" s="85">
        <f t="shared" si="430"/>
        <v>4</v>
      </c>
      <c r="P356" s="85" t="str">
        <f t="shared" si="437"/>
        <v/>
      </c>
      <c r="Q356" s="149">
        <f t="shared" si="426"/>
        <v>0</v>
      </c>
      <c r="R356" s="116">
        <f t="shared" si="431"/>
        <v>0</v>
      </c>
      <c r="S356" s="107">
        <f t="shared" si="451"/>
        <v>4</v>
      </c>
      <c r="T356" s="44">
        <f t="shared" si="432"/>
        <v>1</v>
      </c>
      <c r="U356" s="7">
        <f t="shared" si="448"/>
        <v>0</v>
      </c>
      <c r="V356" s="13">
        <f t="shared" si="433"/>
        <v>45951</v>
      </c>
      <c r="W356" s="14" t="str">
        <f t="shared" si="438"/>
        <v>Sal</v>
      </c>
      <c r="X356" s="4" t="str">
        <f t="shared" si="434"/>
        <v/>
      </c>
      <c r="Y356" s="46" t="str">
        <f t="shared" si="435"/>
        <v/>
      </c>
      <c r="Z356" s="142" t="str">
        <f t="shared" si="439"/>
        <v/>
      </c>
      <c r="AV356" s="27">
        <f t="shared" ca="1" si="444"/>
        <v>45864</v>
      </c>
      <c r="AW356" s="137">
        <f t="shared" si="440"/>
        <v>0</v>
      </c>
      <c r="BB356" s="152">
        <f t="shared" si="445"/>
        <v>0</v>
      </c>
      <c r="BC356" s="147">
        <f t="shared" si="441"/>
        <v>0</v>
      </c>
    </row>
    <row r="357" spans="4:55" x14ac:dyDescent="0.25">
      <c r="D357" s="17"/>
      <c r="E357" s="17"/>
      <c r="F357" s="17">
        <f t="shared" ref="F357:G357" si="471">F350</f>
        <v>0</v>
      </c>
      <c r="G357" s="17">
        <f t="shared" si="471"/>
        <v>4</v>
      </c>
      <c r="H357" s="135"/>
      <c r="I357" s="117">
        <f t="shared" si="443"/>
        <v>45952</v>
      </c>
      <c r="J357" s="88"/>
      <c r="K357" s="89"/>
      <c r="L357" s="90"/>
      <c r="M357" s="86"/>
      <c r="N357" s="87">
        <f t="shared" si="454"/>
        <v>4</v>
      </c>
      <c r="O357" s="85">
        <f t="shared" si="430"/>
        <v>4</v>
      </c>
      <c r="P357" s="85" t="str">
        <f t="shared" si="437"/>
        <v/>
      </c>
      <c r="Q357" s="149">
        <f t="shared" si="426"/>
        <v>0</v>
      </c>
      <c r="R357" s="116">
        <f t="shared" si="431"/>
        <v>0</v>
      </c>
      <c r="S357" s="107">
        <f t="shared" si="451"/>
        <v>4</v>
      </c>
      <c r="T357" s="44">
        <f t="shared" si="432"/>
        <v>1</v>
      </c>
      <c r="U357" s="7">
        <f t="shared" si="448"/>
        <v>0</v>
      </c>
      <c r="V357" s="13">
        <f t="shared" si="433"/>
        <v>45952</v>
      </c>
      <c r="W357" s="14" t="str">
        <f t="shared" si="438"/>
        <v>Çar</v>
      </c>
      <c r="X357" s="4" t="str">
        <f t="shared" si="434"/>
        <v/>
      </c>
      <c r="Y357" s="46" t="str">
        <f t="shared" si="435"/>
        <v/>
      </c>
      <c r="Z357" s="142" t="str">
        <f t="shared" si="439"/>
        <v/>
      </c>
      <c r="AV357" s="27">
        <f t="shared" ca="1" si="444"/>
        <v>45865</v>
      </c>
      <c r="AW357" s="137">
        <f t="shared" si="440"/>
        <v>0</v>
      </c>
      <c r="BB357" s="152">
        <f t="shared" si="445"/>
        <v>0</v>
      </c>
      <c r="BC357" s="147">
        <f t="shared" si="441"/>
        <v>0</v>
      </c>
    </row>
    <row r="358" spans="4:55" x14ac:dyDescent="0.25">
      <c r="D358" s="17"/>
      <c r="E358" s="17"/>
      <c r="F358" s="17">
        <f t="shared" ref="F358:G358" si="472">F351</f>
        <v>0</v>
      </c>
      <c r="G358" s="17">
        <f t="shared" si="472"/>
        <v>4</v>
      </c>
      <c r="H358" s="135"/>
      <c r="I358" s="117">
        <f t="shared" si="443"/>
        <v>45953</v>
      </c>
      <c r="J358" s="88"/>
      <c r="K358" s="89"/>
      <c r="L358" s="90"/>
      <c r="M358" s="86"/>
      <c r="N358" s="87">
        <f t="shared" si="454"/>
        <v>4</v>
      </c>
      <c r="O358" s="85">
        <f t="shared" si="430"/>
        <v>4</v>
      </c>
      <c r="P358" s="85" t="str">
        <f t="shared" si="437"/>
        <v/>
      </c>
      <c r="Q358" s="149">
        <f t="shared" si="426"/>
        <v>0</v>
      </c>
      <c r="R358" s="116">
        <f t="shared" si="431"/>
        <v>0</v>
      </c>
      <c r="S358" s="107">
        <f t="shared" si="451"/>
        <v>4</v>
      </c>
      <c r="T358" s="44">
        <f t="shared" si="432"/>
        <v>1</v>
      </c>
      <c r="U358" s="7">
        <f t="shared" si="448"/>
        <v>0</v>
      </c>
      <c r="V358" s="13">
        <f t="shared" si="433"/>
        <v>45953</v>
      </c>
      <c r="W358" s="14" t="str">
        <f t="shared" si="438"/>
        <v>Per</v>
      </c>
      <c r="X358" s="4" t="str">
        <f t="shared" si="434"/>
        <v/>
      </c>
      <c r="Y358" s="46" t="str">
        <f t="shared" si="435"/>
        <v/>
      </c>
      <c r="Z358" s="142" t="str">
        <f t="shared" si="439"/>
        <v/>
      </c>
      <c r="AV358" s="27">
        <f t="shared" ca="1" si="444"/>
        <v>45866</v>
      </c>
      <c r="AW358" s="137">
        <f t="shared" si="440"/>
        <v>0</v>
      </c>
      <c r="BB358" s="152">
        <f t="shared" si="445"/>
        <v>0</v>
      </c>
      <c r="BC358" s="147">
        <f t="shared" si="441"/>
        <v>0</v>
      </c>
    </row>
    <row r="359" spans="4:55" x14ac:dyDescent="0.25">
      <c r="D359" s="17"/>
      <c r="E359" s="17"/>
      <c r="F359" s="17">
        <f t="shared" ref="F359:G359" si="473">F352</f>
        <v>0</v>
      </c>
      <c r="G359" s="17">
        <f t="shared" si="473"/>
        <v>4</v>
      </c>
      <c r="H359" s="135"/>
      <c r="I359" s="117">
        <f t="shared" si="443"/>
        <v>45954</v>
      </c>
      <c r="J359" s="88"/>
      <c r="K359" s="89"/>
      <c r="L359" s="90"/>
      <c r="M359" s="86"/>
      <c r="N359" s="87">
        <f t="shared" si="454"/>
        <v>4</v>
      </c>
      <c r="O359" s="85">
        <f t="shared" si="430"/>
        <v>4</v>
      </c>
      <c r="P359" s="85" t="str">
        <f t="shared" si="437"/>
        <v/>
      </c>
      <c r="Q359" s="149">
        <f t="shared" si="426"/>
        <v>0</v>
      </c>
      <c r="R359" s="116">
        <f t="shared" si="431"/>
        <v>0</v>
      </c>
      <c r="S359" s="107">
        <f t="shared" si="451"/>
        <v>4</v>
      </c>
      <c r="T359" s="44">
        <f t="shared" si="432"/>
        <v>1</v>
      </c>
      <c r="U359" s="7">
        <f t="shared" si="448"/>
        <v>0</v>
      </c>
      <c r="V359" s="13">
        <f t="shared" si="433"/>
        <v>45954</v>
      </c>
      <c r="W359" s="14" t="str">
        <f t="shared" si="438"/>
        <v>Cum</v>
      </c>
      <c r="X359" s="4" t="str">
        <f t="shared" si="434"/>
        <v/>
      </c>
      <c r="Y359" s="46" t="str">
        <f t="shared" si="435"/>
        <v/>
      </c>
      <c r="Z359" s="142" t="str">
        <f t="shared" si="439"/>
        <v/>
      </c>
      <c r="AV359" s="27">
        <f t="shared" ca="1" si="444"/>
        <v>45867</v>
      </c>
      <c r="AW359" s="137">
        <f t="shared" si="440"/>
        <v>0</v>
      </c>
      <c r="BB359" s="152">
        <f t="shared" si="445"/>
        <v>0</v>
      </c>
      <c r="BC359" s="147">
        <f t="shared" si="441"/>
        <v>0</v>
      </c>
    </row>
    <row r="360" spans="4:55" x14ac:dyDescent="0.25">
      <c r="D360" s="17"/>
      <c r="E360" s="17"/>
      <c r="F360" s="17">
        <f t="shared" ref="F360:G360" si="474">F353</f>
        <v>0</v>
      </c>
      <c r="G360" s="17">
        <f t="shared" si="474"/>
        <v>0</v>
      </c>
      <c r="H360" s="135"/>
      <c r="I360" s="117">
        <f t="shared" si="443"/>
        <v>45955</v>
      </c>
      <c r="J360" s="88"/>
      <c r="K360" s="89"/>
      <c r="L360" s="90"/>
      <c r="M360" s="86"/>
      <c r="N360" s="87">
        <f t="shared" si="454"/>
        <v>0</v>
      </c>
      <c r="O360" s="85">
        <f t="shared" si="430"/>
        <v>0</v>
      </c>
      <c r="P360" s="85" t="str">
        <f t="shared" si="437"/>
        <v/>
      </c>
      <c r="Q360" s="149">
        <f t="shared" si="426"/>
        <v>0</v>
      </c>
      <c r="R360" s="116">
        <f t="shared" si="431"/>
        <v>0</v>
      </c>
      <c r="S360" s="107">
        <f t="shared" si="451"/>
        <v>0</v>
      </c>
      <c r="T360" s="44">
        <f t="shared" si="432"/>
        <v>1</v>
      </c>
      <c r="U360" s="7">
        <f t="shared" si="448"/>
        <v>0</v>
      </c>
      <c r="V360" s="13">
        <f t="shared" si="433"/>
        <v>45955</v>
      </c>
      <c r="W360" s="14" t="str">
        <f t="shared" si="438"/>
        <v>Cmt</v>
      </c>
      <c r="X360" s="4" t="str">
        <f t="shared" si="434"/>
        <v/>
      </c>
      <c r="Y360" s="46" t="str">
        <f t="shared" si="435"/>
        <v/>
      </c>
      <c r="Z360" s="142" t="str">
        <f t="shared" si="439"/>
        <v/>
      </c>
      <c r="AV360" s="27">
        <f t="shared" ca="1" si="444"/>
        <v>45868</v>
      </c>
      <c r="AW360" s="137">
        <f t="shared" si="440"/>
        <v>0</v>
      </c>
      <c r="BB360" s="152">
        <f t="shared" si="445"/>
        <v>0</v>
      </c>
      <c r="BC360" s="147">
        <f t="shared" si="441"/>
        <v>0</v>
      </c>
    </row>
    <row r="361" spans="4:55" x14ac:dyDescent="0.25">
      <c r="D361" s="17"/>
      <c r="E361" s="17"/>
      <c r="F361" s="17">
        <f t="shared" ref="F361:G361" si="475">F354</f>
        <v>0</v>
      </c>
      <c r="G361" s="17">
        <f t="shared" si="475"/>
        <v>0</v>
      </c>
      <c r="H361" s="135"/>
      <c r="I361" s="117">
        <f t="shared" si="443"/>
        <v>45956</v>
      </c>
      <c r="J361" s="88"/>
      <c r="K361" s="89"/>
      <c r="L361" s="90"/>
      <c r="M361" s="86"/>
      <c r="N361" s="87">
        <f t="shared" si="454"/>
        <v>0</v>
      </c>
      <c r="O361" s="85">
        <f t="shared" si="430"/>
        <v>0</v>
      </c>
      <c r="P361" s="85" t="str">
        <f t="shared" si="437"/>
        <v/>
      </c>
      <c r="Q361" s="149">
        <f t="shared" si="426"/>
        <v>0</v>
      </c>
      <c r="R361" s="116">
        <f t="shared" si="431"/>
        <v>0</v>
      </c>
      <c r="S361" s="107">
        <f t="shared" si="451"/>
        <v>0</v>
      </c>
      <c r="T361" s="44">
        <f t="shared" si="432"/>
        <v>1</v>
      </c>
      <c r="U361" s="7">
        <f t="shared" si="448"/>
        <v>0</v>
      </c>
      <c r="V361" s="13">
        <f t="shared" si="433"/>
        <v>45956</v>
      </c>
      <c r="W361" s="14" t="str">
        <f t="shared" si="438"/>
        <v>Paz</v>
      </c>
      <c r="X361" s="4" t="str">
        <f t="shared" si="434"/>
        <v/>
      </c>
      <c r="Y361" s="46" t="str">
        <f t="shared" si="435"/>
        <v/>
      </c>
      <c r="Z361" s="142" t="str">
        <f t="shared" si="439"/>
        <v/>
      </c>
      <c r="AV361" s="27">
        <f t="shared" ca="1" si="444"/>
        <v>45869</v>
      </c>
      <c r="AW361" s="137">
        <f t="shared" si="440"/>
        <v>0</v>
      </c>
      <c r="BB361" s="152">
        <f t="shared" si="445"/>
        <v>0</v>
      </c>
      <c r="BC361" s="147">
        <f t="shared" si="441"/>
        <v>0</v>
      </c>
    </row>
    <row r="362" spans="4:55" x14ac:dyDescent="0.25">
      <c r="D362" s="17"/>
      <c r="E362" s="17"/>
      <c r="F362" s="17">
        <f t="shared" ref="F362:G362" si="476">F355</f>
        <v>0</v>
      </c>
      <c r="G362" s="17">
        <f t="shared" si="476"/>
        <v>4</v>
      </c>
      <c r="H362" s="135"/>
      <c r="I362" s="117">
        <f t="shared" si="443"/>
        <v>45957</v>
      </c>
      <c r="J362" s="88"/>
      <c r="K362" s="89"/>
      <c r="L362" s="90"/>
      <c r="M362" s="86"/>
      <c r="N362" s="87">
        <f t="shared" si="454"/>
        <v>4</v>
      </c>
      <c r="O362" s="85">
        <f t="shared" si="430"/>
        <v>4</v>
      </c>
      <c r="P362" s="85" t="str">
        <f t="shared" si="437"/>
        <v/>
      </c>
      <c r="Q362" s="149">
        <f t="shared" si="426"/>
        <v>0</v>
      </c>
      <c r="R362" s="116">
        <f t="shared" si="431"/>
        <v>0</v>
      </c>
      <c r="S362" s="107">
        <f t="shared" si="451"/>
        <v>4</v>
      </c>
      <c r="T362" s="44">
        <f t="shared" si="432"/>
        <v>1</v>
      </c>
      <c r="U362" s="7">
        <f t="shared" si="448"/>
        <v>0</v>
      </c>
      <c r="V362" s="13">
        <f t="shared" si="433"/>
        <v>45957</v>
      </c>
      <c r="W362" s="14" t="str">
        <f t="shared" si="438"/>
        <v>Pzt</v>
      </c>
      <c r="X362" s="4" t="str">
        <f t="shared" si="434"/>
        <v/>
      </c>
      <c r="Y362" s="46" t="str">
        <f t="shared" si="435"/>
        <v/>
      </c>
      <c r="Z362" s="142" t="str">
        <f t="shared" si="439"/>
        <v/>
      </c>
      <c r="AV362" s="27">
        <f t="shared" ca="1" si="444"/>
        <v>45870</v>
      </c>
      <c r="AW362" s="137">
        <f t="shared" si="440"/>
        <v>0</v>
      </c>
      <c r="BB362" s="152">
        <f t="shared" si="445"/>
        <v>0</v>
      </c>
      <c r="BC362" s="147">
        <f t="shared" si="441"/>
        <v>0</v>
      </c>
    </row>
    <row r="363" spans="4:55" x14ac:dyDescent="0.25">
      <c r="D363" s="17"/>
      <c r="E363" s="17"/>
      <c r="F363" s="17">
        <f t="shared" ref="F363:G363" si="477">F356</f>
        <v>0</v>
      </c>
      <c r="G363" s="17">
        <f t="shared" si="477"/>
        <v>4</v>
      </c>
      <c r="H363" s="135"/>
      <c r="I363" s="117">
        <f t="shared" si="443"/>
        <v>45958</v>
      </c>
      <c r="J363" s="88"/>
      <c r="K363" s="89"/>
      <c r="L363" s="90"/>
      <c r="M363" s="86"/>
      <c r="N363" s="87">
        <f t="shared" si="454"/>
        <v>4</v>
      </c>
      <c r="O363" s="85">
        <f t="shared" si="430"/>
        <v>2</v>
      </c>
      <c r="P363" s="85" t="str">
        <f t="shared" si="437"/>
        <v/>
      </c>
      <c r="Q363" s="149">
        <f t="shared" si="426"/>
        <v>0</v>
      </c>
      <c r="R363" s="116">
        <f t="shared" si="431"/>
        <v>0</v>
      </c>
      <c r="S363" s="107">
        <f t="shared" si="451"/>
        <v>2</v>
      </c>
      <c r="T363" s="44">
        <f t="shared" si="432"/>
        <v>0.5</v>
      </c>
      <c r="U363" s="7">
        <f t="shared" si="448"/>
        <v>0</v>
      </c>
      <c r="V363" s="13">
        <f t="shared" si="433"/>
        <v>45958</v>
      </c>
      <c r="W363" s="14" t="str">
        <f t="shared" si="438"/>
        <v>Sal</v>
      </c>
      <c r="X363" s="4" t="str">
        <f t="shared" si="434"/>
        <v/>
      </c>
      <c r="Y363" s="46">
        <f t="shared" si="435"/>
        <v>45958</v>
      </c>
      <c r="Z363" s="142" t="str">
        <f t="shared" si="439"/>
        <v>CUMHURİYET BAYRAMI YARIM GÜN</v>
      </c>
      <c r="AV363" s="27">
        <f t="shared" ca="1" si="444"/>
        <v>45871</v>
      </c>
      <c r="AW363" s="137">
        <f t="shared" si="440"/>
        <v>0</v>
      </c>
      <c r="BB363" s="152">
        <f t="shared" si="445"/>
        <v>0</v>
      </c>
      <c r="BC363" s="147">
        <f t="shared" si="441"/>
        <v>0</v>
      </c>
    </row>
    <row r="364" spans="4:55" x14ac:dyDescent="0.25">
      <c r="D364" s="17"/>
      <c r="E364" s="17"/>
      <c r="F364" s="17">
        <f t="shared" ref="F364:G364" si="478">F357</f>
        <v>0</v>
      </c>
      <c r="G364" s="17">
        <f t="shared" si="478"/>
        <v>4</v>
      </c>
      <c r="H364" s="135"/>
      <c r="I364" s="117">
        <f t="shared" si="443"/>
        <v>45959</v>
      </c>
      <c r="J364" s="88"/>
      <c r="K364" s="89"/>
      <c r="L364" s="90"/>
      <c r="M364" s="86"/>
      <c r="N364" s="87">
        <f t="shared" si="454"/>
        <v>4</v>
      </c>
      <c r="O364" s="85">
        <f t="shared" si="430"/>
        <v>0</v>
      </c>
      <c r="P364" s="85" t="str">
        <f t="shared" si="437"/>
        <v/>
      </c>
      <c r="Q364" s="149">
        <f t="shared" si="426"/>
        <v>0</v>
      </c>
      <c r="R364" s="116">
        <f t="shared" si="431"/>
        <v>0</v>
      </c>
      <c r="S364" s="107">
        <f t="shared" si="451"/>
        <v>0</v>
      </c>
      <c r="T364" s="44">
        <f t="shared" si="432"/>
        <v>0</v>
      </c>
      <c r="U364" s="7">
        <f t="shared" si="448"/>
        <v>0</v>
      </c>
      <c r="V364" s="13">
        <f t="shared" si="433"/>
        <v>45959</v>
      </c>
      <c r="W364" s="14" t="str">
        <f t="shared" si="438"/>
        <v>Çar</v>
      </c>
      <c r="X364" s="4" t="str">
        <f t="shared" si="434"/>
        <v/>
      </c>
      <c r="Y364" s="46">
        <f t="shared" si="435"/>
        <v>45959</v>
      </c>
      <c r="Z364" s="142" t="str">
        <f t="shared" si="439"/>
        <v>CUMHURİYET BAYRAMI</v>
      </c>
      <c r="AV364" s="27">
        <f t="shared" ca="1" si="444"/>
        <v>45872</v>
      </c>
      <c r="AW364" s="137">
        <f t="shared" si="440"/>
        <v>0</v>
      </c>
      <c r="BB364" s="152">
        <f t="shared" si="445"/>
        <v>0</v>
      </c>
      <c r="BC364" s="147">
        <f t="shared" si="441"/>
        <v>0</v>
      </c>
    </row>
    <row r="365" spans="4:55" x14ac:dyDescent="0.25">
      <c r="D365" s="17"/>
      <c r="E365" s="17"/>
      <c r="F365" s="17">
        <f t="shared" ref="F365:G365" si="479">F358</f>
        <v>0</v>
      </c>
      <c r="G365" s="17">
        <f t="shared" si="479"/>
        <v>4</v>
      </c>
      <c r="H365" s="135"/>
      <c r="I365" s="117">
        <f t="shared" si="443"/>
        <v>45960</v>
      </c>
      <c r="J365" s="88"/>
      <c r="K365" s="89"/>
      <c r="L365" s="90"/>
      <c r="M365" s="86"/>
      <c r="N365" s="87">
        <f t="shared" si="454"/>
        <v>4</v>
      </c>
      <c r="O365" s="85">
        <f t="shared" si="430"/>
        <v>4</v>
      </c>
      <c r="P365" s="85" t="str">
        <f t="shared" si="437"/>
        <v/>
      </c>
      <c r="Q365" s="149">
        <f t="shared" si="426"/>
        <v>0</v>
      </c>
      <c r="R365" s="116">
        <f t="shared" si="431"/>
        <v>0</v>
      </c>
      <c r="S365" s="107">
        <f t="shared" si="451"/>
        <v>4</v>
      </c>
      <c r="T365" s="44">
        <f t="shared" si="432"/>
        <v>1</v>
      </c>
      <c r="U365" s="7">
        <f t="shared" si="448"/>
        <v>0</v>
      </c>
      <c r="V365" s="13">
        <f t="shared" si="433"/>
        <v>45960</v>
      </c>
      <c r="W365" s="14" t="str">
        <f t="shared" si="438"/>
        <v>Per</v>
      </c>
      <c r="X365" s="4" t="str">
        <f t="shared" si="434"/>
        <v/>
      </c>
      <c r="Y365" s="46" t="str">
        <f t="shared" si="435"/>
        <v/>
      </c>
      <c r="Z365" s="142" t="str">
        <f t="shared" si="439"/>
        <v/>
      </c>
      <c r="AV365" s="27">
        <f t="shared" ca="1" si="444"/>
        <v>45873</v>
      </c>
      <c r="AW365" s="137">
        <f t="shared" si="440"/>
        <v>0</v>
      </c>
      <c r="BB365" s="152">
        <f t="shared" si="445"/>
        <v>0</v>
      </c>
      <c r="BC365" s="147">
        <f t="shared" si="441"/>
        <v>0</v>
      </c>
    </row>
    <row r="366" spans="4:55" x14ac:dyDescent="0.25">
      <c r="D366" s="17"/>
      <c r="E366" s="17"/>
      <c r="F366" s="17">
        <f t="shared" ref="F366:G366" si="480">F359</f>
        <v>0</v>
      </c>
      <c r="G366" s="17">
        <f t="shared" si="480"/>
        <v>4</v>
      </c>
      <c r="H366" s="135"/>
      <c r="I366" s="117">
        <f t="shared" si="443"/>
        <v>45961</v>
      </c>
      <c r="J366" s="88"/>
      <c r="K366" s="89"/>
      <c r="L366" s="90"/>
      <c r="M366" s="86"/>
      <c r="N366" s="87">
        <f t="shared" si="454"/>
        <v>4</v>
      </c>
      <c r="O366" s="85">
        <f t="shared" si="430"/>
        <v>4</v>
      </c>
      <c r="P366" s="85" t="str">
        <f t="shared" si="437"/>
        <v/>
      </c>
      <c r="Q366" s="149">
        <f t="shared" si="426"/>
        <v>0</v>
      </c>
      <c r="R366" s="116">
        <f t="shared" si="431"/>
        <v>0</v>
      </c>
      <c r="S366" s="107">
        <f t="shared" si="451"/>
        <v>4</v>
      </c>
      <c r="T366" s="44">
        <f t="shared" si="432"/>
        <v>1</v>
      </c>
      <c r="U366" s="7">
        <f t="shared" si="448"/>
        <v>0</v>
      </c>
      <c r="V366" s="13">
        <f t="shared" si="433"/>
        <v>45961</v>
      </c>
      <c r="W366" s="14" t="str">
        <f t="shared" si="438"/>
        <v>Cum</v>
      </c>
      <c r="X366" s="4" t="str">
        <f t="shared" si="434"/>
        <v/>
      </c>
      <c r="Y366" s="46" t="str">
        <f t="shared" si="435"/>
        <v/>
      </c>
      <c r="Z366" s="142" t="str">
        <f t="shared" si="439"/>
        <v/>
      </c>
      <c r="AV366" s="27">
        <f t="shared" ca="1" si="444"/>
        <v>45874</v>
      </c>
      <c r="AW366" s="137">
        <f t="shared" si="440"/>
        <v>0</v>
      </c>
      <c r="BB366" s="152">
        <f t="shared" si="445"/>
        <v>0</v>
      </c>
      <c r="BC366" s="147">
        <f t="shared" si="441"/>
        <v>0</v>
      </c>
    </row>
    <row r="367" spans="4:55" x14ac:dyDescent="0.25">
      <c r="D367" s="17"/>
      <c r="E367" s="17"/>
      <c r="F367" s="17">
        <f t="shared" ref="F367:G367" si="481">F360</f>
        <v>0</v>
      </c>
      <c r="G367" s="17">
        <f t="shared" si="481"/>
        <v>0</v>
      </c>
      <c r="H367" s="135"/>
      <c r="I367" s="117">
        <f t="shared" si="443"/>
        <v>45962</v>
      </c>
      <c r="J367" s="88"/>
      <c r="K367" s="89"/>
      <c r="L367" s="90"/>
      <c r="M367" s="86"/>
      <c r="N367" s="87">
        <f t="shared" si="454"/>
        <v>0</v>
      </c>
      <c r="O367" s="85">
        <f t="shared" si="430"/>
        <v>0</v>
      </c>
      <c r="P367" s="85" t="str">
        <f t="shared" si="437"/>
        <v/>
      </c>
      <c r="Q367" s="149">
        <f t="shared" si="426"/>
        <v>0</v>
      </c>
      <c r="R367" s="116">
        <f t="shared" si="431"/>
        <v>0</v>
      </c>
      <c r="S367" s="107">
        <f t="shared" si="451"/>
        <v>0</v>
      </c>
      <c r="T367" s="44">
        <f t="shared" si="432"/>
        <v>1</v>
      </c>
      <c r="U367" s="7">
        <f t="shared" si="448"/>
        <v>0</v>
      </c>
      <c r="V367" s="13">
        <f t="shared" si="433"/>
        <v>45962</v>
      </c>
      <c r="W367" s="14" t="str">
        <f t="shared" si="438"/>
        <v>Cmt</v>
      </c>
      <c r="X367" s="4" t="str">
        <f t="shared" si="434"/>
        <v/>
      </c>
      <c r="Y367" s="46" t="str">
        <f t="shared" si="435"/>
        <v/>
      </c>
      <c r="Z367" s="142" t="str">
        <f t="shared" si="439"/>
        <v/>
      </c>
      <c r="AV367" s="27">
        <f t="shared" ca="1" si="444"/>
        <v>45875</v>
      </c>
      <c r="AW367" s="137">
        <f t="shared" si="440"/>
        <v>0</v>
      </c>
      <c r="BB367" s="152">
        <f t="shared" si="445"/>
        <v>0</v>
      </c>
      <c r="BC367" s="147">
        <f t="shared" si="441"/>
        <v>0</v>
      </c>
    </row>
    <row r="368" spans="4:55" x14ac:dyDescent="0.25">
      <c r="D368" s="17"/>
      <c r="E368" s="17"/>
      <c r="F368" s="17">
        <f t="shared" ref="F368:G368" si="482">F361</f>
        <v>0</v>
      </c>
      <c r="G368" s="17">
        <f t="shared" si="482"/>
        <v>0</v>
      </c>
      <c r="H368" s="135"/>
      <c r="I368" s="117">
        <f t="shared" si="443"/>
        <v>45963</v>
      </c>
      <c r="J368" s="88"/>
      <c r="K368" s="89"/>
      <c r="L368" s="90"/>
      <c r="M368" s="86"/>
      <c r="N368" s="87">
        <f t="shared" si="454"/>
        <v>0</v>
      </c>
      <c r="O368" s="85">
        <f t="shared" si="430"/>
        <v>0</v>
      </c>
      <c r="P368" s="85" t="str">
        <f t="shared" si="437"/>
        <v/>
      </c>
      <c r="Q368" s="149">
        <f t="shared" si="426"/>
        <v>0</v>
      </c>
      <c r="R368" s="116">
        <f t="shared" si="431"/>
        <v>0</v>
      </c>
      <c r="S368" s="107">
        <f t="shared" si="451"/>
        <v>0</v>
      </c>
      <c r="T368" s="44">
        <f t="shared" si="432"/>
        <v>1</v>
      </c>
      <c r="U368" s="7">
        <f t="shared" si="448"/>
        <v>0</v>
      </c>
      <c r="V368" s="13">
        <f t="shared" si="433"/>
        <v>45963</v>
      </c>
      <c r="W368" s="14" t="str">
        <f t="shared" si="438"/>
        <v>Paz</v>
      </c>
      <c r="X368" s="4" t="str">
        <f t="shared" si="434"/>
        <v/>
      </c>
      <c r="Y368" s="46" t="str">
        <f t="shared" si="435"/>
        <v/>
      </c>
      <c r="Z368" s="142" t="str">
        <f t="shared" si="439"/>
        <v/>
      </c>
      <c r="AV368" s="27">
        <f t="shared" ca="1" si="444"/>
        <v>45876</v>
      </c>
      <c r="AW368" s="137">
        <f t="shared" si="440"/>
        <v>0</v>
      </c>
      <c r="BB368" s="152">
        <f t="shared" si="445"/>
        <v>0</v>
      </c>
      <c r="BC368" s="147">
        <f t="shared" si="441"/>
        <v>0</v>
      </c>
    </row>
    <row r="369" spans="4:55" x14ac:dyDescent="0.25">
      <c r="D369" s="17"/>
      <c r="E369" s="17"/>
      <c r="F369" s="17">
        <f t="shared" ref="F369:G369" si="483">F362</f>
        <v>0</v>
      </c>
      <c r="G369" s="17">
        <f t="shared" si="483"/>
        <v>4</v>
      </c>
      <c r="H369" s="135"/>
      <c r="I369" s="117">
        <f t="shared" si="443"/>
        <v>45964</v>
      </c>
      <c r="J369" s="88"/>
      <c r="K369" s="89"/>
      <c r="L369" s="90"/>
      <c r="M369" s="86"/>
      <c r="N369" s="87">
        <f t="shared" si="454"/>
        <v>4</v>
      </c>
      <c r="O369" s="85">
        <f t="shared" si="430"/>
        <v>4</v>
      </c>
      <c r="P369" s="85" t="str">
        <f t="shared" si="437"/>
        <v/>
      </c>
      <c r="Q369" s="149">
        <f t="shared" si="426"/>
        <v>0</v>
      </c>
      <c r="R369" s="116">
        <f t="shared" si="431"/>
        <v>0</v>
      </c>
      <c r="S369" s="107">
        <f t="shared" si="451"/>
        <v>4</v>
      </c>
      <c r="T369" s="44">
        <f t="shared" si="432"/>
        <v>1</v>
      </c>
      <c r="U369" s="7">
        <f t="shared" si="448"/>
        <v>0</v>
      </c>
      <c r="V369" s="13">
        <f t="shared" si="433"/>
        <v>45964</v>
      </c>
      <c r="W369" s="14" t="str">
        <f t="shared" si="438"/>
        <v>Pzt</v>
      </c>
      <c r="X369" s="4" t="str">
        <f t="shared" si="434"/>
        <v/>
      </c>
      <c r="Y369" s="46" t="str">
        <f t="shared" si="435"/>
        <v/>
      </c>
      <c r="Z369" s="142" t="str">
        <f t="shared" si="439"/>
        <v/>
      </c>
      <c r="AV369" s="27">
        <f t="shared" ca="1" si="444"/>
        <v>45877</v>
      </c>
      <c r="AW369" s="137">
        <f t="shared" si="440"/>
        <v>0</v>
      </c>
      <c r="BB369" s="152">
        <f t="shared" si="445"/>
        <v>0</v>
      </c>
      <c r="BC369" s="147">
        <f t="shared" si="441"/>
        <v>0</v>
      </c>
    </row>
    <row r="370" spans="4:55" x14ac:dyDescent="0.25">
      <c r="D370" s="17"/>
      <c r="E370" s="17"/>
      <c r="F370" s="17">
        <f t="shared" ref="F370:G370" si="484">F363</f>
        <v>0</v>
      </c>
      <c r="G370" s="17">
        <f t="shared" si="484"/>
        <v>4</v>
      </c>
      <c r="H370" s="135"/>
      <c r="I370" s="117">
        <f t="shared" si="443"/>
        <v>45965</v>
      </c>
      <c r="J370" s="88"/>
      <c r="K370" s="89"/>
      <c r="L370" s="90"/>
      <c r="M370" s="86"/>
      <c r="N370" s="87">
        <f t="shared" si="454"/>
        <v>4</v>
      </c>
      <c r="O370" s="85">
        <f t="shared" si="430"/>
        <v>4</v>
      </c>
      <c r="P370" s="85" t="str">
        <f t="shared" si="437"/>
        <v/>
      </c>
      <c r="Q370" s="149">
        <f t="shared" si="426"/>
        <v>0</v>
      </c>
      <c r="R370" s="116">
        <f t="shared" si="431"/>
        <v>0</v>
      </c>
      <c r="S370" s="107">
        <f t="shared" si="451"/>
        <v>4</v>
      </c>
      <c r="T370" s="44">
        <f t="shared" si="432"/>
        <v>1</v>
      </c>
      <c r="U370" s="7">
        <f t="shared" si="448"/>
        <v>0</v>
      </c>
      <c r="V370" s="13">
        <f t="shared" si="433"/>
        <v>45965</v>
      </c>
      <c r="W370" s="14" t="str">
        <f t="shared" si="438"/>
        <v>Sal</v>
      </c>
      <c r="X370" s="4" t="str">
        <f t="shared" si="434"/>
        <v/>
      </c>
      <c r="Y370" s="46" t="str">
        <f t="shared" si="435"/>
        <v/>
      </c>
      <c r="Z370" s="142" t="str">
        <f t="shared" si="439"/>
        <v/>
      </c>
      <c r="AV370" s="27">
        <f t="shared" ca="1" si="444"/>
        <v>45878</v>
      </c>
      <c r="AW370" s="137">
        <f t="shared" si="440"/>
        <v>0</v>
      </c>
      <c r="BB370" s="152">
        <f t="shared" si="445"/>
        <v>0</v>
      </c>
      <c r="BC370" s="147">
        <f t="shared" si="441"/>
        <v>0</v>
      </c>
    </row>
    <row r="371" spans="4:55" x14ac:dyDescent="0.25">
      <c r="D371" s="17"/>
      <c r="E371" s="17"/>
      <c r="F371" s="17">
        <f t="shared" ref="F371:G371" si="485">F364</f>
        <v>0</v>
      </c>
      <c r="G371" s="17">
        <f t="shared" si="485"/>
        <v>4</v>
      </c>
      <c r="H371" s="135"/>
      <c r="I371" s="117">
        <f t="shared" si="443"/>
        <v>45966</v>
      </c>
      <c r="J371" s="88"/>
      <c r="K371" s="89"/>
      <c r="L371" s="90"/>
      <c r="M371" s="86"/>
      <c r="N371" s="87">
        <f t="shared" si="454"/>
        <v>4</v>
      </c>
      <c r="O371" s="85">
        <f t="shared" si="430"/>
        <v>4</v>
      </c>
      <c r="P371" s="85" t="str">
        <f t="shared" si="437"/>
        <v/>
      </c>
      <c r="Q371" s="149">
        <f t="shared" si="426"/>
        <v>0</v>
      </c>
      <c r="R371" s="116">
        <f t="shared" si="431"/>
        <v>0</v>
      </c>
      <c r="S371" s="107">
        <f t="shared" si="451"/>
        <v>4</v>
      </c>
      <c r="T371" s="44">
        <f t="shared" si="432"/>
        <v>1</v>
      </c>
      <c r="U371" s="7">
        <f t="shared" si="448"/>
        <v>0</v>
      </c>
      <c r="V371" s="13">
        <f t="shared" si="433"/>
        <v>45966</v>
      </c>
      <c r="W371" s="14" t="str">
        <f t="shared" si="438"/>
        <v>Çar</v>
      </c>
      <c r="X371" s="4" t="str">
        <f t="shared" si="434"/>
        <v/>
      </c>
      <c r="Y371" s="46" t="str">
        <f t="shared" si="435"/>
        <v/>
      </c>
      <c r="Z371" s="142" t="str">
        <f t="shared" si="439"/>
        <v/>
      </c>
      <c r="AV371" s="27">
        <f t="shared" ca="1" si="444"/>
        <v>45879</v>
      </c>
      <c r="AW371" s="137">
        <f t="shared" si="440"/>
        <v>0</v>
      </c>
      <c r="BB371" s="152">
        <f t="shared" si="445"/>
        <v>0</v>
      </c>
      <c r="BC371" s="147">
        <f t="shared" si="441"/>
        <v>0</v>
      </c>
    </row>
    <row r="372" spans="4:55" x14ac:dyDescent="0.25">
      <c r="D372" s="17"/>
      <c r="E372" s="17"/>
      <c r="F372" s="17">
        <f t="shared" ref="F372:G372" si="486">F365</f>
        <v>0</v>
      </c>
      <c r="G372" s="17">
        <f t="shared" si="486"/>
        <v>4</v>
      </c>
      <c r="H372" s="135"/>
      <c r="I372" s="117">
        <f t="shared" si="443"/>
        <v>45967</v>
      </c>
      <c r="J372" s="88"/>
      <c r="K372" s="89"/>
      <c r="L372" s="90"/>
      <c r="M372" s="86"/>
      <c r="N372" s="87">
        <f t="shared" si="454"/>
        <v>4</v>
      </c>
      <c r="O372" s="85">
        <f t="shared" si="430"/>
        <v>4</v>
      </c>
      <c r="P372" s="85" t="str">
        <f t="shared" si="437"/>
        <v/>
      </c>
      <c r="Q372" s="149">
        <f t="shared" si="426"/>
        <v>0</v>
      </c>
      <c r="R372" s="116">
        <f t="shared" si="431"/>
        <v>0</v>
      </c>
      <c r="S372" s="107">
        <f t="shared" si="451"/>
        <v>4</v>
      </c>
      <c r="T372" s="44">
        <f t="shared" si="432"/>
        <v>1</v>
      </c>
      <c r="U372" s="7">
        <f t="shared" si="448"/>
        <v>0</v>
      </c>
      <c r="V372" s="13">
        <f t="shared" si="433"/>
        <v>45967</v>
      </c>
      <c r="W372" s="14" t="str">
        <f t="shared" si="438"/>
        <v>Per</v>
      </c>
      <c r="X372" s="4" t="str">
        <f t="shared" si="434"/>
        <v/>
      </c>
      <c r="Y372" s="46" t="str">
        <f t="shared" si="435"/>
        <v/>
      </c>
      <c r="Z372" s="142" t="str">
        <f t="shared" si="439"/>
        <v/>
      </c>
      <c r="AV372" s="27">
        <f t="shared" ca="1" si="444"/>
        <v>45880</v>
      </c>
      <c r="AW372" s="137">
        <f t="shared" si="440"/>
        <v>0</v>
      </c>
      <c r="BB372" s="152">
        <f t="shared" si="445"/>
        <v>0</v>
      </c>
      <c r="BC372" s="147">
        <f t="shared" si="441"/>
        <v>0</v>
      </c>
    </row>
    <row r="373" spans="4:55" x14ac:dyDescent="0.25">
      <c r="D373" s="17"/>
      <c r="E373" s="17"/>
      <c r="F373" s="17">
        <f t="shared" ref="F373:G373" si="487">F366</f>
        <v>0</v>
      </c>
      <c r="G373" s="17">
        <f t="shared" si="487"/>
        <v>4</v>
      </c>
      <c r="H373" s="135"/>
      <c r="I373" s="117">
        <f t="shared" si="443"/>
        <v>45968</v>
      </c>
      <c r="J373" s="88"/>
      <c r="K373" s="89"/>
      <c r="L373" s="90"/>
      <c r="M373" s="86"/>
      <c r="N373" s="87">
        <f t="shared" si="454"/>
        <v>4</v>
      </c>
      <c r="O373" s="85">
        <f t="shared" si="430"/>
        <v>4</v>
      </c>
      <c r="P373" s="85" t="str">
        <f t="shared" si="437"/>
        <v/>
      </c>
      <c r="Q373" s="149">
        <f t="shared" si="426"/>
        <v>0</v>
      </c>
      <c r="R373" s="116">
        <f t="shared" si="431"/>
        <v>0</v>
      </c>
      <c r="S373" s="107">
        <f t="shared" si="451"/>
        <v>4</v>
      </c>
      <c r="T373" s="44">
        <f t="shared" si="432"/>
        <v>1</v>
      </c>
      <c r="U373" s="7">
        <f t="shared" si="448"/>
        <v>0</v>
      </c>
      <c r="V373" s="13">
        <f t="shared" si="433"/>
        <v>45968</v>
      </c>
      <c r="W373" s="14" t="str">
        <f t="shared" si="438"/>
        <v>Cum</v>
      </c>
      <c r="X373" s="4" t="str">
        <f t="shared" si="434"/>
        <v/>
      </c>
      <c r="Y373" s="46" t="str">
        <f t="shared" si="435"/>
        <v/>
      </c>
      <c r="Z373" s="142" t="str">
        <f t="shared" si="439"/>
        <v/>
      </c>
      <c r="AV373" s="27">
        <f t="shared" ca="1" si="444"/>
        <v>45881</v>
      </c>
      <c r="AW373" s="137">
        <f t="shared" si="440"/>
        <v>0</v>
      </c>
      <c r="BB373" s="152">
        <f t="shared" si="445"/>
        <v>0</v>
      </c>
      <c r="BC373" s="147">
        <f t="shared" si="441"/>
        <v>0</v>
      </c>
    </row>
    <row r="374" spans="4:55" x14ac:dyDescent="0.25">
      <c r="D374" s="17"/>
      <c r="E374" s="17"/>
      <c r="F374" s="17">
        <f t="shared" ref="F374:G374" si="488">F367</f>
        <v>0</v>
      </c>
      <c r="G374" s="17">
        <f t="shared" si="488"/>
        <v>0</v>
      </c>
      <c r="H374" s="135"/>
      <c r="I374" s="117">
        <f t="shared" si="443"/>
        <v>45969</v>
      </c>
      <c r="J374" s="88"/>
      <c r="K374" s="89"/>
      <c r="L374" s="90"/>
      <c r="M374" s="86"/>
      <c r="N374" s="87">
        <f t="shared" si="454"/>
        <v>0</v>
      </c>
      <c r="O374" s="85">
        <f t="shared" si="430"/>
        <v>0</v>
      </c>
      <c r="P374" s="85" t="str">
        <f t="shared" si="437"/>
        <v/>
      </c>
      <c r="Q374" s="149">
        <f t="shared" si="426"/>
        <v>0</v>
      </c>
      <c r="R374" s="116">
        <f t="shared" si="431"/>
        <v>0</v>
      </c>
      <c r="S374" s="107">
        <f t="shared" si="451"/>
        <v>0</v>
      </c>
      <c r="T374" s="44">
        <f t="shared" si="432"/>
        <v>1</v>
      </c>
      <c r="U374" s="7">
        <f t="shared" si="448"/>
        <v>0</v>
      </c>
      <c r="V374" s="13">
        <f t="shared" si="433"/>
        <v>45969</v>
      </c>
      <c r="W374" s="14" t="str">
        <f t="shared" si="438"/>
        <v>Cmt</v>
      </c>
      <c r="X374" s="4" t="str">
        <f t="shared" si="434"/>
        <v/>
      </c>
      <c r="Y374" s="46" t="str">
        <f t="shared" si="435"/>
        <v/>
      </c>
      <c r="Z374" s="142" t="str">
        <f t="shared" si="439"/>
        <v/>
      </c>
      <c r="AV374" s="27">
        <f t="shared" ca="1" si="444"/>
        <v>45882</v>
      </c>
      <c r="AW374" s="137">
        <f t="shared" si="440"/>
        <v>0</v>
      </c>
      <c r="BB374" s="152">
        <f t="shared" si="445"/>
        <v>0</v>
      </c>
      <c r="BC374" s="147">
        <f t="shared" si="441"/>
        <v>0</v>
      </c>
    </row>
    <row r="375" spans="4:55" x14ac:dyDescent="0.25">
      <c r="D375" s="17"/>
      <c r="E375" s="17"/>
      <c r="F375" s="17">
        <f t="shared" ref="F375:G375" si="489">F368</f>
        <v>0</v>
      </c>
      <c r="G375" s="17">
        <f t="shared" si="489"/>
        <v>0</v>
      </c>
      <c r="H375" s="135"/>
      <c r="I375" s="117">
        <f t="shared" si="443"/>
        <v>45970</v>
      </c>
      <c r="J375" s="88"/>
      <c r="K375" s="89"/>
      <c r="L375" s="90"/>
      <c r="M375" s="86"/>
      <c r="N375" s="87">
        <f t="shared" si="454"/>
        <v>0</v>
      </c>
      <c r="O375" s="85">
        <f t="shared" si="430"/>
        <v>0</v>
      </c>
      <c r="P375" s="85" t="str">
        <f t="shared" si="437"/>
        <v/>
      </c>
      <c r="Q375" s="149">
        <f t="shared" si="426"/>
        <v>0</v>
      </c>
      <c r="R375" s="116">
        <f t="shared" si="431"/>
        <v>0</v>
      </c>
      <c r="S375" s="107">
        <f t="shared" si="451"/>
        <v>0</v>
      </c>
      <c r="T375" s="44">
        <f t="shared" si="432"/>
        <v>1</v>
      </c>
      <c r="U375" s="7">
        <f t="shared" si="448"/>
        <v>0</v>
      </c>
      <c r="V375" s="13">
        <f t="shared" si="433"/>
        <v>45970</v>
      </c>
      <c r="W375" s="14" t="str">
        <f t="shared" si="438"/>
        <v>Paz</v>
      </c>
      <c r="X375" s="4" t="str">
        <f t="shared" si="434"/>
        <v/>
      </c>
      <c r="Y375" s="46" t="str">
        <f t="shared" si="435"/>
        <v/>
      </c>
      <c r="Z375" s="142" t="str">
        <f t="shared" si="439"/>
        <v/>
      </c>
      <c r="AV375" s="27">
        <f t="shared" ca="1" si="444"/>
        <v>45883</v>
      </c>
      <c r="AW375" s="137">
        <f t="shared" si="440"/>
        <v>0</v>
      </c>
      <c r="BB375" s="152">
        <f t="shared" si="445"/>
        <v>0</v>
      </c>
      <c r="BC375" s="147">
        <f t="shared" si="441"/>
        <v>0</v>
      </c>
    </row>
    <row r="376" spans="4:55" x14ac:dyDescent="0.25">
      <c r="D376" s="17"/>
      <c r="E376" s="17"/>
      <c r="F376" s="17">
        <f t="shared" ref="F376:G376" si="490">F369</f>
        <v>0</v>
      </c>
      <c r="G376" s="17">
        <f t="shared" si="490"/>
        <v>4</v>
      </c>
      <c r="H376" s="135"/>
      <c r="I376" s="117">
        <f t="shared" si="443"/>
        <v>45971</v>
      </c>
      <c r="J376" s="88"/>
      <c r="K376" s="89"/>
      <c r="L376" s="90"/>
      <c r="M376" s="86"/>
      <c r="N376" s="87">
        <f t="shared" si="454"/>
        <v>4</v>
      </c>
      <c r="O376" s="85">
        <f t="shared" si="430"/>
        <v>4</v>
      </c>
      <c r="P376" s="85" t="str">
        <f t="shared" si="437"/>
        <v/>
      </c>
      <c r="Q376" s="149">
        <f t="shared" si="426"/>
        <v>0</v>
      </c>
      <c r="R376" s="116">
        <f t="shared" si="431"/>
        <v>0</v>
      </c>
      <c r="S376" s="107">
        <f t="shared" si="451"/>
        <v>4</v>
      </c>
      <c r="T376" s="44">
        <f t="shared" si="432"/>
        <v>1</v>
      </c>
      <c r="U376" s="7">
        <f t="shared" si="448"/>
        <v>0</v>
      </c>
      <c r="V376" s="13">
        <f t="shared" si="433"/>
        <v>45971</v>
      </c>
      <c r="W376" s="14" t="str">
        <f t="shared" si="438"/>
        <v>Pzt</v>
      </c>
      <c r="X376" s="4" t="str">
        <f t="shared" si="434"/>
        <v/>
      </c>
      <c r="Y376" s="46" t="str">
        <f t="shared" si="435"/>
        <v/>
      </c>
      <c r="Z376" s="142" t="str">
        <f t="shared" si="439"/>
        <v/>
      </c>
      <c r="AV376" s="27">
        <f t="shared" ca="1" si="444"/>
        <v>45884</v>
      </c>
      <c r="AW376" s="137">
        <f t="shared" si="440"/>
        <v>0</v>
      </c>
      <c r="BB376" s="152">
        <f t="shared" si="445"/>
        <v>0</v>
      </c>
      <c r="BC376" s="147">
        <f t="shared" si="441"/>
        <v>0</v>
      </c>
    </row>
    <row r="377" spans="4:55" x14ac:dyDescent="0.25">
      <c r="D377" s="17"/>
      <c r="E377" s="17"/>
      <c r="F377" s="17">
        <f t="shared" ref="F377:G377" si="491">F370</f>
        <v>0</v>
      </c>
      <c r="G377" s="17">
        <f t="shared" si="491"/>
        <v>4</v>
      </c>
      <c r="H377" s="135"/>
      <c r="I377" s="117">
        <f t="shared" si="443"/>
        <v>45972</v>
      </c>
      <c r="J377" s="88"/>
      <c r="K377" s="89"/>
      <c r="L377" s="90"/>
      <c r="M377" s="86"/>
      <c r="N377" s="87">
        <f t="shared" si="454"/>
        <v>4</v>
      </c>
      <c r="O377" s="85">
        <f t="shared" si="430"/>
        <v>4</v>
      </c>
      <c r="P377" s="85" t="str">
        <f t="shared" si="437"/>
        <v/>
      </c>
      <c r="Q377" s="149">
        <f t="shared" si="426"/>
        <v>0</v>
      </c>
      <c r="R377" s="116">
        <f t="shared" si="431"/>
        <v>0</v>
      </c>
      <c r="S377" s="107">
        <f t="shared" si="451"/>
        <v>4</v>
      </c>
      <c r="T377" s="44">
        <f t="shared" si="432"/>
        <v>1</v>
      </c>
      <c r="U377" s="7">
        <f t="shared" si="448"/>
        <v>0</v>
      </c>
      <c r="V377" s="13">
        <f t="shared" si="433"/>
        <v>45972</v>
      </c>
      <c r="W377" s="14" t="str">
        <f t="shared" si="438"/>
        <v>Sal</v>
      </c>
      <c r="X377" s="4" t="str">
        <f t="shared" si="434"/>
        <v/>
      </c>
      <c r="Y377" s="46" t="str">
        <f t="shared" si="435"/>
        <v/>
      </c>
      <c r="Z377" s="142" t="str">
        <f t="shared" si="439"/>
        <v/>
      </c>
      <c r="AV377" s="27">
        <f t="shared" ca="1" si="444"/>
        <v>45885</v>
      </c>
      <c r="AW377" s="137">
        <f t="shared" si="440"/>
        <v>0</v>
      </c>
      <c r="BB377" s="152">
        <f t="shared" si="445"/>
        <v>0</v>
      </c>
      <c r="BC377" s="147">
        <f t="shared" si="441"/>
        <v>0</v>
      </c>
    </row>
    <row r="378" spans="4:55" x14ac:dyDescent="0.25">
      <c r="D378" s="17"/>
      <c r="E378" s="17"/>
      <c r="F378" s="17">
        <f t="shared" ref="F378:G378" si="492">F371</f>
        <v>0</v>
      </c>
      <c r="G378" s="17">
        <f t="shared" si="492"/>
        <v>4</v>
      </c>
      <c r="H378" s="135"/>
      <c r="I378" s="117">
        <f t="shared" si="443"/>
        <v>45973</v>
      </c>
      <c r="J378" s="88"/>
      <c r="K378" s="89"/>
      <c r="L378" s="90"/>
      <c r="M378" s="86"/>
      <c r="N378" s="87">
        <f t="shared" si="454"/>
        <v>4</v>
      </c>
      <c r="O378" s="85">
        <f t="shared" si="430"/>
        <v>4</v>
      </c>
      <c r="P378" s="85" t="str">
        <f t="shared" si="437"/>
        <v/>
      </c>
      <c r="Q378" s="149">
        <f t="shared" si="426"/>
        <v>0</v>
      </c>
      <c r="R378" s="116">
        <f t="shared" si="431"/>
        <v>0</v>
      </c>
      <c r="S378" s="107">
        <f t="shared" si="451"/>
        <v>4</v>
      </c>
      <c r="T378" s="44">
        <f t="shared" si="432"/>
        <v>1</v>
      </c>
      <c r="U378" s="7">
        <f t="shared" si="448"/>
        <v>0</v>
      </c>
      <c r="V378" s="13">
        <f t="shared" si="433"/>
        <v>45973</v>
      </c>
      <c r="W378" s="14" t="str">
        <f t="shared" si="438"/>
        <v>Çar</v>
      </c>
      <c r="X378" s="4" t="str">
        <f t="shared" si="434"/>
        <v/>
      </c>
      <c r="Y378" s="46" t="str">
        <f t="shared" si="435"/>
        <v/>
      </c>
      <c r="Z378" s="142" t="str">
        <f t="shared" si="439"/>
        <v/>
      </c>
      <c r="AV378" s="27">
        <f t="shared" ca="1" si="444"/>
        <v>45886</v>
      </c>
      <c r="AW378" s="137">
        <f t="shared" si="440"/>
        <v>0</v>
      </c>
      <c r="BB378" s="152">
        <f t="shared" si="445"/>
        <v>0</v>
      </c>
      <c r="BC378" s="147">
        <f t="shared" si="441"/>
        <v>0</v>
      </c>
    </row>
    <row r="379" spans="4:55" x14ac:dyDescent="0.25">
      <c r="D379" s="17"/>
      <c r="E379" s="17"/>
      <c r="F379" s="17">
        <f t="shared" ref="F379:G379" si="493">F372</f>
        <v>0</v>
      </c>
      <c r="G379" s="17">
        <f t="shared" si="493"/>
        <v>4</v>
      </c>
      <c r="H379" s="135"/>
      <c r="I379" s="117">
        <f t="shared" si="443"/>
        <v>45974</v>
      </c>
      <c r="J379" s="88"/>
      <c r="K379" s="89"/>
      <c r="L379" s="90"/>
      <c r="M379" s="86"/>
      <c r="N379" s="87">
        <f t="shared" si="454"/>
        <v>4</v>
      </c>
      <c r="O379" s="85">
        <f t="shared" si="430"/>
        <v>4</v>
      </c>
      <c r="P379" s="85" t="str">
        <f t="shared" si="437"/>
        <v/>
      </c>
      <c r="Q379" s="149">
        <f t="shared" si="426"/>
        <v>0</v>
      </c>
      <c r="R379" s="116">
        <f t="shared" si="431"/>
        <v>0</v>
      </c>
      <c r="S379" s="107">
        <f t="shared" si="451"/>
        <v>4</v>
      </c>
      <c r="T379" s="44">
        <f t="shared" si="432"/>
        <v>1</v>
      </c>
      <c r="U379" s="7">
        <f t="shared" si="448"/>
        <v>0</v>
      </c>
      <c r="V379" s="13">
        <f t="shared" si="433"/>
        <v>45974</v>
      </c>
      <c r="W379" s="14" t="str">
        <f t="shared" si="438"/>
        <v>Per</v>
      </c>
      <c r="X379" s="4" t="str">
        <f t="shared" si="434"/>
        <v/>
      </c>
      <c r="Y379" s="46" t="str">
        <f t="shared" si="435"/>
        <v/>
      </c>
      <c r="Z379" s="142" t="str">
        <f t="shared" si="439"/>
        <v/>
      </c>
      <c r="AV379" s="27">
        <f t="shared" ca="1" si="444"/>
        <v>45887</v>
      </c>
      <c r="AW379" s="137">
        <f t="shared" si="440"/>
        <v>0</v>
      </c>
      <c r="BB379" s="152">
        <f t="shared" si="445"/>
        <v>0</v>
      </c>
      <c r="BC379" s="147">
        <f t="shared" si="441"/>
        <v>0</v>
      </c>
    </row>
    <row r="380" spans="4:55" x14ac:dyDescent="0.25">
      <c r="D380" s="17"/>
      <c r="E380" s="17"/>
      <c r="F380" s="17">
        <f t="shared" ref="F380:G380" si="494">F373</f>
        <v>0</v>
      </c>
      <c r="G380" s="17">
        <f t="shared" si="494"/>
        <v>4</v>
      </c>
      <c r="H380" s="135"/>
      <c r="I380" s="117">
        <f t="shared" si="443"/>
        <v>45975</v>
      </c>
      <c r="J380" s="88"/>
      <c r="K380" s="89"/>
      <c r="L380" s="90"/>
      <c r="M380" s="86"/>
      <c r="N380" s="87">
        <f t="shared" si="454"/>
        <v>4</v>
      </c>
      <c r="O380" s="85">
        <f t="shared" si="430"/>
        <v>4</v>
      </c>
      <c r="P380" s="85" t="str">
        <f t="shared" si="437"/>
        <v/>
      </c>
      <c r="Q380" s="149">
        <f t="shared" si="426"/>
        <v>0</v>
      </c>
      <c r="R380" s="116">
        <f t="shared" si="431"/>
        <v>0</v>
      </c>
      <c r="S380" s="107">
        <f t="shared" si="451"/>
        <v>4</v>
      </c>
      <c r="T380" s="44">
        <f t="shared" si="432"/>
        <v>1</v>
      </c>
      <c r="U380" s="7">
        <f t="shared" si="448"/>
        <v>0</v>
      </c>
      <c r="V380" s="13">
        <f t="shared" si="433"/>
        <v>45975</v>
      </c>
      <c r="W380" s="14" t="str">
        <f t="shared" si="438"/>
        <v>Cum</v>
      </c>
      <c r="X380" s="4" t="str">
        <f t="shared" si="434"/>
        <v/>
      </c>
      <c r="Y380" s="46" t="str">
        <f t="shared" si="435"/>
        <v/>
      </c>
      <c r="Z380" s="142" t="str">
        <f t="shared" si="439"/>
        <v/>
      </c>
      <c r="AV380" s="27">
        <f t="shared" ca="1" si="444"/>
        <v>45888</v>
      </c>
      <c r="AW380" s="137">
        <f t="shared" si="440"/>
        <v>0</v>
      </c>
      <c r="BB380" s="152">
        <f t="shared" si="445"/>
        <v>0</v>
      </c>
      <c r="BC380" s="147">
        <f t="shared" si="441"/>
        <v>0</v>
      </c>
    </row>
    <row r="381" spans="4:55" x14ac:dyDescent="0.25">
      <c r="D381" s="17"/>
      <c r="E381" s="17"/>
      <c r="F381" s="17">
        <f t="shared" ref="F381:G381" si="495">F374</f>
        <v>0</v>
      </c>
      <c r="G381" s="17">
        <f t="shared" si="495"/>
        <v>0</v>
      </c>
      <c r="H381" s="135"/>
      <c r="I381" s="117">
        <f t="shared" si="443"/>
        <v>45976</v>
      </c>
      <c r="J381" s="88"/>
      <c r="K381" s="89"/>
      <c r="L381" s="90"/>
      <c r="M381" s="86"/>
      <c r="N381" s="87">
        <f t="shared" si="454"/>
        <v>0</v>
      </c>
      <c r="O381" s="85">
        <f t="shared" si="430"/>
        <v>0</v>
      </c>
      <c r="P381" s="85" t="str">
        <f t="shared" si="437"/>
        <v/>
      </c>
      <c r="Q381" s="149">
        <f t="shared" si="426"/>
        <v>0</v>
      </c>
      <c r="R381" s="116">
        <f t="shared" si="431"/>
        <v>0</v>
      </c>
      <c r="S381" s="107">
        <f t="shared" si="451"/>
        <v>0</v>
      </c>
      <c r="T381" s="44">
        <f t="shared" si="432"/>
        <v>1</v>
      </c>
      <c r="U381" s="7">
        <f t="shared" si="448"/>
        <v>0</v>
      </c>
      <c r="V381" s="13">
        <f t="shared" si="433"/>
        <v>45976</v>
      </c>
      <c r="W381" s="14" t="str">
        <f t="shared" si="438"/>
        <v>Cmt</v>
      </c>
      <c r="X381" s="4" t="str">
        <f t="shared" si="434"/>
        <v/>
      </c>
      <c r="Y381" s="46" t="str">
        <f t="shared" si="435"/>
        <v/>
      </c>
      <c r="Z381" s="142" t="str">
        <f t="shared" si="439"/>
        <v/>
      </c>
      <c r="AV381" s="27">
        <f t="shared" ca="1" si="444"/>
        <v>45889</v>
      </c>
      <c r="AW381" s="137">
        <f t="shared" si="440"/>
        <v>0</v>
      </c>
      <c r="BB381" s="152">
        <f t="shared" si="445"/>
        <v>0</v>
      </c>
      <c r="BC381" s="147">
        <f t="shared" si="441"/>
        <v>0</v>
      </c>
    </row>
    <row r="382" spans="4:55" x14ac:dyDescent="0.25">
      <c r="D382" s="17"/>
      <c r="E382" s="17"/>
      <c r="F382" s="17">
        <f t="shared" ref="F382:G382" si="496">F375</f>
        <v>0</v>
      </c>
      <c r="G382" s="17">
        <f t="shared" si="496"/>
        <v>0</v>
      </c>
      <c r="H382" s="135"/>
      <c r="I382" s="117">
        <f t="shared" si="443"/>
        <v>45977</v>
      </c>
      <c r="J382" s="88"/>
      <c r="K382" s="89"/>
      <c r="L382" s="90"/>
      <c r="M382" s="86"/>
      <c r="N382" s="87">
        <f t="shared" si="454"/>
        <v>0</v>
      </c>
      <c r="O382" s="85">
        <f t="shared" si="430"/>
        <v>0</v>
      </c>
      <c r="P382" s="85" t="str">
        <f t="shared" si="437"/>
        <v/>
      </c>
      <c r="Q382" s="149">
        <f t="shared" si="426"/>
        <v>0</v>
      </c>
      <c r="R382" s="116">
        <f t="shared" si="431"/>
        <v>0</v>
      </c>
      <c r="S382" s="107">
        <f t="shared" si="451"/>
        <v>0</v>
      </c>
      <c r="T382" s="44">
        <f t="shared" si="432"/>
        <v>1</v>
      </c>
      <c r="U382" s="7">
        <f t="shared" si="448"/>
        <v>0</v>
      </c>
      <c r="V382" s="13">
        <f t="shared" si="433"/>
        <v>45977</v>
      </c>
      <c r="W382" s="14" t="str">
        <f t="shared" si="438"/>
        <v>Paz</v>
      </c>
      <c r="X382" s="4" t="str">
        <f t="shared" si="434"/>
        <v/>
      </c>
      <c r="Y382" s="46" t="str">
        <f t="shared" si="435"/>
        <v/>
      </c>
      <c r="Z382" s="142" t="str">
        <f t="shared" si="439"/>
        <v/>
      </c>
      <c r="AV382" s="27">
        <f t="shared" ca="1" si="444"/>
        <v>45890</v>
      </c>
      <c r="AW382" s="137">
        <f t="shared" si="440"/>
        <v>0</v>
      </c>
      <c r="BB382" s="152">
        <f t="shared" si="445"/>
        <v>0</v>
      </c>
      <c r="BC382" s="147">
        <f t="shared" si="441"/>
        <v>0</v>
      </c>
    </row>
    <row r="383" spans="4:55" x14ac:dyDescent="0.25">
      <c r="D383" s="17"/>
      <c r="E383" s="17"/>
      <c r="F383" s="17">
        <f t="shared" ref="F383:G383" si="497">F376</f>
        <v>0</v>
      </c>
      <c r="G383" s="17">
        <f t="shared" si="497"/>
        <v>4</v>
      </c>
      <c r="H383" s="135"/>
      <c r="I383" s="117">
        <f t="shared" si="443"/>
        <v>45978</v>
      </c>
      <c r="J383" s="88"/>
      <c r="K383" s="89"/>
      <c r="L383" s="90"/>
      <c r="M383" s="86"/>
      <c r="N383" s="87">
        <f t="shared" si="454"/>
        <v>4</v>
      </c>
      <c r="O383" s="85">
        <f t="shared" si="430"/>
        <v>4</v>
      </c>
      <c r="P383" s="85" t="str">
        <f t="shared" si="437"/>
        <v/>
      </c>
      <c r="Q383" s="149">
        <f t="shared" si="426"/>
        <v>0</v>
      </c>
      <c r="R383" s="116">
        <f t="shared" si="431"/>
        <v>0</v>
      </c>
      <c r="S383" s="107">
        <f t="shared" si="451"/>
        <v>4</v>
      </c>
      <c r="T383" s="44">
        <f t="shared" si="432"/>
        <v>1</v>
      </c>
      <c r="U383" s="7">
        <f t="shared" si="448"/>
        <v>0</v>
      </c>
      <c r="V383" s="13">
        <f t="shared" si="433"/>
        <v>45978</v>
      </c>
      <c r="W383" s="14" t="str">
        <f t="shared" si="438"/>
        <v>Pzt</v>
      </c>
      <c r="X383" s="4" t="str">
        <f t="shared" si="434"/>
        <v/>
      </c>
      <c r="Y383" s="46" t="str">
        <f t="shared" si="435"/>
        <v/>
      </c>
      <c r="Z383" s="142" t="str">
        <f t="shared" si="439"/>
        <v/>
      </c>
      <c r="AV383" s="27">
        <f t="shared" ca="1" si="444"/>
        <v>45891</v>
      </c>
      <c r="AW383" s="137">
        <f t="shared" si="440"/>
        <v>0</v>
      </c>
      <c r="BB383" s="152">
        <f t="shared" si="445"/>
        <v>0</v>
      </c>
      <c r="BC383" s="147">
        <f t="shared" si="441"/>
        <v>0</v>
      </c>
    </row>
    <row r="384" spans="4:55" x14ac:dyDescent="0.25">
      <c r="D384" s="17"/>
      <c r="E384" s="17"/>
      <c r="F384" s="17">
        <f t="shared" ref="F384:G384" si="498">F377</f>
        <v>0</v>
      </c>
      <c r="G384" s="17">
        <f t="shared" si="498"/>
        <v>4</v>
      </c>
      <c r="H384" s="135"/>
      <c r="I384" s="117">
        <f t="shared" si="443"/>
        <v>45979</v>
      </c>
      <c r="J384" s="88"/>
      <c r="K384" s="89"/>
      <c r="L384" s="90"/>
      <c r="M384" s="86"/>
      <c r="N384" s="87">
        <f t="shared" si="454"/>
        <v>4</v>
      </c>
      <c r="O384" s="85">
        <f t="shared" si="430"/>
        <v>4</v>
      </c>
      <c r="P384" s="85" t="str">
        <f t="shared" si="437"/>
        <v/>
      </c>
      <c r="Q384" s="149">
        <f t="shared" si="426"/>
        <v>0</v>
      </c>
      <c r="R384" s="116">
        <f t="shared" si="431"/>
        <v>0</v>
      </c>
      <c r="S384" s="107">
        <f t="shared" si="451"/>
        <v>4</v>
      </c>
      <c r="T384" s="44">
        <f t="shared" si="432"/>
        <v>1</v>
      </c>
      <c r="U384" s="7">
        <f t="shared" si="448"/>
        <v>0</v>
      </c>
      <c r="V384" s="13">
        <f t="shared" si="433"/>
        <v>45979</v>
      </c>
      <c r="W384" s="14" t="str">
        <f t="shared" si="438"/>
        <v>Sal</v>
      </c>
      <c r="X384" s="4" t="str">
        <f t="shared" si="434"/>
        <v/>
      </c>
      <c r="Y384" s="46" t="str">
        <f t="shared" si="435"/>
        <v/>
      </c>
      <c r="Z384" s="142" t="str">
        <f t="shared" si="439"/>
        <v/>
      </c>
      <c r="AV384" s="27">
        <f t="shared" ca="1" si="444"/>
        <v>45892</v>
      </c>
      <c r="AW384" s="137">
        <f t="shared" si="440"/>
        <v>0</v>
      </c>
      <c r="BB384" s="152">
        <f t="shared" si="445"/>
        <v>0</v>
      </c>
      <c r="BC384" s="147">
        <f t="shared" si="441"/>
        <v>0</v>
      </c>
    </row>
    <row r="385" spans="4:55" x14ac:dyDescent="0.25">
      <c r="D385" s="17"/>
      <c r="E385" s="17"/>
      <c r="F385" s="17">
        <f t="shared" ref="F385:G385" si="499">F378</f>
        <v>0</v>
      </c>
      <c r="G385" s="17">
        <f t="shared" si="499"/>
        <v>4</v>
      </c>
      <c r="H385" s="135"/>
      <c r="I385" s="117">
        <f t="shared" si="443"/>
        <v>45980</v>
      </c>
      <c r="J385" s="88"/>
      <c r="K385" s="89"/>
      <c r="L385" s="90"/>
      <c r="M385" s="86"/>
      <c r="N385" s="87">
        <f t="shared" si="454"/>
        <v>4</v>
      </c>
      <c r="O385" s="85">
        <f t="shared" si="430"/>
        <v>4</v>
      </c>
      <c r="P385" s="85" t="str">
        <f t="shared" si="437"/>
        <v/>
      </c>
      <c r="Q385" s="149">
        <f t="shared" si="426"/>
        <v>0</v>
      </c>
      <c r="R385" s="116">
        <f t="shared" si="431"/>
        <v>0</v>
      </c>
      <c r="S385" s="107">
        <f t="shared" si="451"/>
        <v>4</v>
      </c>
      <c r="T385" s="44">
        <f t="shared" si="432"/>
        <v>1</v>
      </c>
      <c r="U385" s="7">
        <f t="shared" si="448"/>
        <v>0</v>
      </c>
      <c r="V385" s="13">
        <f t="shared" si="433"/>
        <v>45980</v>
      </c>
      <c r="W385" s="14" t="str">
        <f t="shared" si="438"/>
        <v>Çar</v>
      </c>
      <c r="X385" s="4" t="str">
        <f t="shared" si="434"/>
        <v/>
      </c>
      <c r="Y385" s="46" t="str">
        <f t="shared" si="435"/>
        <v/>
      </c>
      <c r="Z385" s="142" t="str">
        <f t="shared" si="439"/>
        <v/>
      </c>
      <c r="AV385" s="27">
        <f t="shared" ca="1" si="444"/>
        <v>45893</v>
      </c>
      <c r="AW385" s="137">
        <f t="shared" si="440"/>
        <v>0</v>
      </c>
      <c r="BB385" s="152">
        <f t="shared" si="445"/>
        <v>0</v>
      </c>
      <c r="BC385" s="147">
        <f t="shared" si="441"/>
        <v>0</v>
      </c>
    </row>
    <row r="386" spans="4:55" x14ac:dyDescent="0.25">
      <c r="D386" s="17"/>
      <c r="E386" s="17"/>
      <c r="F386" s="17">
        <f t="shared" ref="F386:G386" si="500">F379</f>
        <v>0</v>
      </c>
      <c r="G386" s="17">
        <f t="shared" si="500"/>
        <v>4</v>
      </c>
      <c r="H386" s="135"/>
      <c r="I386" s="117">
        <f t="shared" si="443"/>
        <v>45981</v>
      </c>
      <c r="J386" s="88"/>
      <c r="K386" s="89"/>
      <c r="L386" s="90"/>
      <c r="M386" s="86"/>
      <c r="N386" s="87">
        <f t="shared" si="454"/>
        <v>4</v>
      </c>
      <c r="O386" s="85">
        <f t="shared" si="430"/>
        <v>4</v>
      </c>
      <c r="P386" s="85" t="str">
        <f t="shared" si="437"/>
        <v/>
      </c>
      <c r="Q386" s="149">
        <f t="shared" si="426"/>
        <v>0</v>
      </c>
      <c r="R386" s="116">
        <f t="shared" si="431"/>
        <v>0</v>
      </c>
      <c r="S386" s="107">
        <f t="shared" si="451"/>
        <v>4</v>
      </c>
      <c r="T386" s="44">
        <f t="shared" si="432"/>
        <v>1</v>
      </c>
      <c r="U386" s="7">
        <f t="shared" si="448"/>
        <v>0</v>
      </c>
      <c r="V386" s="13">
        <f t="shared" si="433"/>
        <v>45981</v>
      </c>
      <c r="W386" s="14" t="str">
        <f t="shared" si="438"/>
        <v>Per</v>
      </c>
      <c r="X386" s="4" t="str">
        <f t="shared" si="434"/>
        <v/>
      </c>
      <c r="Y386" s="46" t="str">
        <f t="shared" si="435"/>
        <v/>
      </c>
      <c r="Z386" s="142" t="str">
        <f t="shared" si="439"/>
        <v/>
      </c>
      <c r="AV386" s="27">
        <f t="shared" ca="1" si="444"/>
        <v>45894</v>
      </c>
      <c r="AW386" s="137">
        <f t="shared" si="440"/>
        <v>0</v>
      </c>
      <c r="BB386" s="152">
        <f t="shared" si="445"/>
        <v>0</v>
      </c>
      <c r="BC386" s="147">
        <f t="shared" si="441"/>
        <v>0</v>
      </c>
    </row>
    <row r="387" spans="4:55" x14ac:dyDescent="0.25">
      <c r="D387" s="17"/>
      <c r="E387" s="17"/>
      <c r="F387" s="17">
        <f t="shared" ref="F387:G387" si="501">F380</f>
        <v>0</v>
      </c>
      <c r="G387" s="17">
        <f t="shared" si="501"/>
        <v>4</v>
      </c>
      <c r="H387" s="135"/>
      <c r="I387" s="117">
        <f t="shared" si="443"/>
        <v>45982</v>
      </c>
      <c r="J387" s="88"/>
      <c r="K387" s="89"/>
      <c r="L387" s="90"/>
      <c r="M387" s="86"/>
      <c r="N387" s="87">
        <f t="shared" si="454"/>
        <v>4</v>
      </c>
      <c r="O387" s="85">
        <f t="shared" si="430"/>
        <v>4</v>
      </c>
      <c r="P387" s="85" t="str">
        <f t="shared" si="437"/>
        <v/>
      </c>
      <c r="Q387" s="149">
        <f t="shared" si="426"/>
        <v>0</v>
      </c>
      <c r="R387" s="116">
        <f t="shared" si="431"/>
        <v>0</v>
      </c>
      <c r="S387" s="107">
        <f t="shared" si="451"/>
        <v>4</v>
      </c>
      <c r="T387" s="44">
        <f t="shared" si="432"/>
        <v>1</v>
      </c>
      <c r="U387" s="7">
        <f t="shared" si="448"/>
        <v>0</v>
      </c>
      <c r="V387" s="13">
        <f t="shared" si="433"/>
        <v>45982</v>
      </c>
      <c r="W387" s="14" t="str">
        <f t="shared" si="438"/>
        <v>Cum</v>
      </c>
      <c r="X387" s="4" t="str">
        <f t="shared" si="434"/>
        <v/>
      </c>
      <c r="Y387" s="46" t="str">
        <f t="shared" si="435"/>
        <v/>
      </c>
      <c r="Z387" s="142" t="str">
        <f t="shared" si="439"/>
        <v/>
      </c>
      <c r="AV387" s="27">
        <f t="shared" ca="1" si="444"/>
        <v>45895</v>
      </c>
      <c r="AW387" s="137">
        <f>IFERROR((IF(R387=0,0,(AU387-R387))),0)</f>
        <v>0</v>
      </c>
      <c r="BB387" s="152">
        <f t="shared" si="445"/>
        <v>0</v>
      </c>
      <c r="BC387" s="147">
        <f t="shared" si="441"/>
        <v>0</v>
      </c>
    </row>
    <row r="388" spans="4:55" x14ac:dyDescent="0.25">
      <c r="D388" s="17"/>
      <c r="E388" s="17"/>
      <c r="F388" s="17">
        <f t="shared" ref="F388:G388" si="502">F381</f>
        <v>0</v>
      </c>
      <c r="G388" s="17">
        <f t="shared" si="502"/>
        <v>0</v>
      </c>
      <c r="H388" s="135"/>
      <c r="I388" s="117">
        <f t="shared" si="443"/>
        <v>45983</v>
      </c>
      <c r="J388" s="88"/>
      <c r="K388" s="89"/>
      <c r="L388" s="90"/>
      <c r="M388" s="86"/>
      <c r="N388" s="87">
        <f t="shared" si="454"/>
        <v>0</v>
      </c>
      <c r="O388" s="85">
        <f t="shared" si="430"/>
        <v>0</v>
      </c>
      <c r="P388" s="85" t="str">
        <f t="shared" si="437"/>
        <v/>
      </c>
      <c r="Q388" s="149">
        <f t="shared" si="426"/>
        <v>0</v>
      </c>
      <c r="R388" s="116">
        <f t="shared" si="431"/>
        <v>0</v>
      </c>
      <c r="S388" s="107">
        <f t="shared" si="451"/>
        <v>0</v>
      </c>
      <c r="T388" s="44">
        <f t="shared" si="432"/>
        <v>1</v>
      </c>
      <c r="U388" s="7">
        <f t="shared" si="448"/>
        <v>0</v>
      </c>
      <c r="V388" s="13">
        <f t="shared" si="433"/>
        <v>45983</v>
      </c>
      <c r="W388" s="14" t="str">
        <f t="shared" si="438"/>
        <v>Cmt</v>
      </c>
      <c r="X388" s="4" t="str">
        <f t="shared" si="434"/>
        <v/>
      </c>
      <c r="Y388" s="46" t="str">
        <f t="shared" si="435"/>
        <v/>
      </c>
      <c r="Z388" s="142" t="str">
        <f t="shared" si="439"/>
        <v/>
      </c>
      <c r="AV388" s="27">
        <f t="shared" ca="1" si="444"/>
        <v>45896</v>
      </c>
      <c r="BB388" s="152">
        <f t="shared" si="445"/>
        <v>0</v>
      </c>
      <c r="BC388" s="147">
        <f t="shared" si="441"/>
        <v>0</v>
      </c>
    </row>
    <row r="389" spans="4:55" x14ac:dyDescent="0.25">
      <c r="D389" s="17"/>
      <c r="E389" s="17"/>
      <c r="F389" s="17">
        <f t="shared" ref="F389:G389" si="503">F382</f>
        <v>0</v>
      </c>
      <c r="G389" s="17">
        <f t="shared" si="503"/>
        <v>0</v>
      </c>
      <c r="H389" s="135"/>
      <c r="I389" s="117">
        <f t="shared" si="443"/>
        <v>45984</v>
      </c>
      <c r="J389" s="88"/>
      <c r="K389" s="89"/>
      <c r="L389" s="90"/>
      <c r="M389" s="86"/>
      <c r="N389" s="87">
        <f t="shared" si="454"/>
        <v>0</v>
      </c>
      <c r="O389" s="85">
        <f t="shared" si="430"/>
        <v>0</v>
      </c>
      <c r="P389" s="85" t="str">
        <f t="shared" si="437"/>
        <v/>
      </c>
      <c r="Q389" s="149">
        <f t="shared" si="426"/>
        <v>0</v>
      </c>
      <c r="R389" s="116">
        <f t="shared" si="431"/>
        <v>0</v>
      </c>
      <c r="S389" s="107">
        <f t="shared" si="451"/>
        <v>0</v>
      </c>
      <c r="T389" s="44">
        <f t="shared" si="432"/>
        <v>1</v>
      </c>
      <c r="U389" s="7">
        <f t="shared" si="448"/>
        <v>0</v>
      </c>
      <c r="V389" s="13">
        <f t="shared" si="433"/>
        <v>45984</v>
      </c>
      <c r="W389" s="14" t="str">
        <f t="shared" si="438"/>
        <v>Paz</v>
      </c>
      <c r="X389" s="4" t="str">
        <f t="shared" si="434"/>
        <v/>
      </c>
      <c r="Y389" s="46" t="str">
        <f t="shared" si="435"/>
        <v/>
      </c>
      <c r="Z389" s="142" t="str">
        <f t="shared" si="439"/>
        <v/>
      </c>
      <c r="AV389" s="27">
        <f t="shared" ca="1" si="444"/>
        <v>45897</v>
      </c>
      <c r="BB389" s="152">
        <f t="shared" si="445"/>
        <v>0</v>
      </c>
      <c r="BC389" s="147">
        <f t="shared" si="441"/>
        <v>0</v>
      </c>
    </row>
    <row r="390" spans="4:55" x14ac:dyDescent="0.25">
      <c r="D390" s="17"/>
      <c r="E390" s="17"/>
      <c r="F390" s="17">
        <f t="shared" ref="F390:G390" si="504">F383</f>
        <v>0</v>
      </c>
      <c r="G390" s="17">
        <f t="shared" si="504"/>
        <v>4</v>
      </c>
      <c r="H390" s="135"/>
      <c r="I390" s="117">
        <f t="shared" si="443"/>
        <v>45985</v>
      </c>
      <c r="J390" s="88"/>
      <c r="K390" s="89"/>
      <c r="L390" s="90"/>
      <c r="M390" s="86"/>
      <c r="N390" s="87">
        <f t="shared" si="454"/>
        <v>4</v>
      </c>
      <c r="O390" s="85">
        <f t="shared" si="430"/>
        <v>4</v>
      </c>
      <c r="P390" s="85" t="str">
        <f t="shared" si="437"/>
        <v/>
      </c>
      <c r="Q390" s="149">
        <f t="shared" si="426"/>
        <v>0</v>
      </c>
      <c r="R390" s="116">
        <f t="shared" si="431"/>
        <v>0</v>
      </c>
      <c r="S390" s="107">
        <f t="shared" si="451"/>
        <v>4</v>
      </c>
      <c r="T390" s="44">
        <f t="shared" si="432"/>
        <v>1</v>
      </c>
      <c r="U390" s="7">
        <f t="shared" si="448"/>
        <v>0</v>
      </c>
      <c r="V390" s="13">
        <f t="shared" si="433"/>
        <v>45985</v>
      </c>
      <c r="W390" s="14" t="str">
        <f t="shared" si="438"/>
        <v>Pzt</v>
      </c>
      <c r="X390" s="4" t="str">
        <f t="shared" si="434"/>
        <v/>
      </c>
      <c r="Y390" s="46" t="str">
        <f t="shared" si="435"/>
        <v/>
      </c>
      <c r="Z390" s="142" t="str">
        <f t="shared" si="439"/>
        <v/>
      </c>
      <c r="AV390" s="27">
        <f t="shared" ca="1" si="444"/>
        <v>45898</v>
      </c>
      <c r="BB390" s="152">
        <f t="shared" si="445"/>
        <v>0</v>
      </c>
      <c r="BC390" s="147">
        <f t="shared" si="441"/>
        <v>0</v>
      </c>
    </row>
    <row r="391" spans="4:55" x14ac:dyDescent="0.25">
      <c r="D391" s="17"/>
      <c r="E391" s="17"/>
      <c r="F391" s="17">
        <f t="shared" ref="F391:G391" si="505">F384</f>
        <v>0</v>
      </c>
      <c r="G391" s="17">
        <f t="shared" si="505"/>
        <v>4</v>
      </c>
      <c r="H391" s="135"/>
      <c r="I391" s="117">
        <f t="shared" si="443"/>
        <v>45986</v>
      </c>
      <c r="J391" s="88"/>
      <c r="K391" s="89"/>
      <c r="L391" s="90"/>
      <c r="M391" s="86"/>
      <c r="N391" s="87">
        <f t="shared" si="454"/>
        <v>4</v>
      </c>
      <c r="O391" s="85">
        <f t="shared" si="430"/>
        <v>4</v>
      </c>
      <c r="P391" s="85" t="str">
        <f t="shared" si="437"/>
        <v/>
      </c>
      <c r="Q391" s="149">
        <f t="shared" si="426"/>
        <v>0</v>
      </c>
      <c r="R391" s="116">
        <f t="shared" si="431"/>
        <v>0</v>
      </c>
      <c r="S391" s="107">
        <f t="shared" si="451"/>
        <v>4</v>
      </c>
      <c r="T391" s="44">
        <f t="shared" si="432"/>
        <v>1</v>
      </c>
      <c r="U391" s="7">
        <f t="shared" si="448"/>
        <v>0</v>
      </c>
      <c r="V391" s="13">
        <f t="shared" si="433"/>
        <v>45986</v>
      </c>
      <c r="W391" s="14" t="str">
        <f t="shared" si="438"/>
        <v>Sal</v>
      </c>
      <c r="X391" s="4" t="str">
        <f t="shared" si="434"/>
        <v/>
      </c>
      <c r="Y391" s="46" t="str">
        <f t="shared" si="435"/>
        <v/>
      </c>
      <c r="Z391" s="142" t="str">
        <f t="shared" si="439"/>
        <v/>
      </c>
      <c r="AV391" s="27">
        <f t="shared" ca="1" si="444"/>
        <v>45899</v>
      </c>
      <c r="BB391" s="152">
        <f t="shared" si="445"/>
        <v>0</v>
      </c>
      <c r="BC391" s="147">
        <f t="shared" si="441"/>
        <v>0</v>
      </c>
    </row>
    <row r="392" spans="4:55" x14ac:dyDescent="0.25">
      <c r="D392" s="17"/>
      <c r="E392" s="17"/>
      <c r="F392" s="17">
        <f t="shared" ref="F392:G392" si="506">F385</f>
        <v>0</v>
      </c>
      <c r="G392" s="17">
        <f t="shared" si="506"/>
        <v>4</v>
      </c>
      <c r="H392" s="135"/>
      <c r="I392" s="117">
        <f t="shared" si="443"/>
        <v>45987</v>
      </c>
      <c r="J392" s="88"/>
      <c r="K392" s="89"/>
      <c r="L392" s="90"/>
      <c r="M392" s="86"/>
      <c r="N392" s="87">
        <f t="shared" si="454"/>
        <v>4</v>
      </c>
      <c r="O392" s="85">
        <f t="shared" si="430"/>
        <v>4</v>
      </c>
      <c r="P392" s="85" t="str">
        <f t="shared" si="437"/>
        <v/>
      </c>
      <c r="Q392" s="149">
        <f t="shared" si="426"/>
        <v>0</v>
      </c>
      <c r="R392" s="116">
        <f t="shared" si="431"/>
        <v>0</v>
      </c>
      <c r="S392" s="107">
        <f t="shared" si="451"/>
        <v>4</v>
      </c>
      <c r="T392" s="44">
        <f t="shared" si="432"/>
        <v>1</v>
      </c>
      <c r="U392" s="7">
        <f t="shared" si="448"/>
        <v>0</v>
      </c>
      <c r="V392" s="13">
        <f t="shared" si="433"/>
        <v>45987</v>
      </c>
      <c r="W392" s="14" t="str">
        <f t="shared" si="438"/>
        <v>Çar</v>
      </c>
      <c r="X392" s="4" t="str">
        <f t="shared" si="434"/>
        <v/>
      </c>
      <c r="Y392" s="46" t="str">
        <f t="shared" si="435"/>
        <v/>
      </c>
      <c r="Z392" s="142" t="str">
        <f t="shared" si="439"/>
        <v/>
      </c>
      <c r="AV392" s="27">
        <f t="shared" ca="1" si="444"/>
        <v>45900</v>
      </c>
      <c r="BB392" s="152">
        <f t="shared" si="445"/>
        <v>0</v>
      </c>
      <c r="BC392" s="147">
        <f t="shared" si="441"/>
        <v>0</v>
      </c>
    </row>
    <row r="393" spans="4:55" x14ac:dyDescent="0.25">
      <c r="D393" s="17"/>
      <c r="E393" s="17"/>
      <c r="F393" s="17">
        <f t="shared" ref="F393:G393" si="507">F386</f>
        <v>0</v>
      </c>
      <c r="G393" s="17">
        <f t="shared" si="507"/>
        <v>4</v>
      </c>
      <c r="H393" s="135"/>
      <c r="I393" s="117">
        <f t="shared" si="443"/>
        <v>45988</v>
      </c>
      <c r="J393" s="88"/>
      <c r="K393" s="89"/>
      <c r="L393" s="90"/>
      <c r="M393" s="86"/>
      <c r="N393" s="87">
        <f t="shared" si="454"/>
        <v>4</v>
      </c>
      <c r="O393" s="85">
        <f t="shared" si="430"/>
        <v>4</v>
      </c>
      <c r="P393" s="85" t="str">
        <f t="shared" si="437"/>
        <v/>
      </c>
      <c r="Q393" s="149">
        <f t="shared" ref="Q393:Q456" si="508">IF((IF(BC393&gt;0,BC393,P393))&gt;=BB393,BB393,0)</f>
        <v>0</v>
      </c>
      <c r="R393" s="116">
        <f t="shared" si="431"/>
        <v>0</v>
      </c>
      <c r="S393" s="107">
        <f t="shared" si="451"/>
        <v>4</v>
      </c>
      <c r="T393" s="44">
        <f t="shared" si="432"/>
        <v>1</v>
      </c>
      <c r="U393" s="7">
        <f t="shared" si="448"/>
        <v>0</v>
      </c>
      <c r="V393" s="13">
        <f t="shared" si="433"/>
        <v>45988</v>
      </c>
      <c r="W393" s="14" t="str">
        <f t="shared" si="438"/>
        <v>Per</v>
      </c>
      <c r="X393" s="4" t="str">
        <f t="shared" si="434"/>
        <v/>
      </c>
      <c r="Y393" s="46" t="str">
        <f t="shared" si="435"/>
        <v/>
      </c>
      <c r="Z393" s="142" t="str">
        <f t="shared" si="439"/>
        <v/>
      </c>
      <c r="AV393" s="27">
        <f t="shared" ca="1" si="444"/>
        <v>45901</v>
      </c>
      <c r="BB393" s="152">
        <f t="shared" si="445"/>
        <v>0</v>
      </c>
      <c r="BC393" s="147">
        <f t="shared" si="441"/>
        <v>0</v>
      </c>
    </row>
    <row r="394" spans="4:55" x14ac:dyDescent="0.25">
      <c r="D394" s="17"/>
      <c r="E394" s="17"/>
      <c r="F394" s="17">
        <f t="shared" ref="F394:G394" si="509">F387</f>
        <v>0</v>
      </c>
      <c r="G394" s="17">
        <f t="shared" si="509"/>
        <v>4</v>
      </c>
      <c r="H394" s="135"/>
      <c r="I394" s="117">
        <f t="shared" si="443"/>
        <v>45989</v>
      </c>
      <c r="J394" s="88"/>
      <c r="K394" s="89"/>
      <c r="L394" s="90"/>
      <c r="M394" s="86"/>
      <c r="N394" s="87">
        <f t="shared" si="454"/>
        <v>4</v>
      </c>
      <c r="O394" s="85">
        <f t="shared" si="430"/>
        <v>4</v>
      </c>
      <c r="P394" s="85" t="str">
        <f t="shared" si="437"/>
        <v/>
      </c>
      <c r="Q394" s="149">
        <f t="shared" si="508"/>
        <v>0</v>
      </c>
      <c r="R394" s="116">
        <f t="shared" si="431"/>
        <v>0</v>
      </c>
      <c r="S394" s="107">
        <f t="shared" si="451"/>
        <v>4</v>
      </c>
      <c r="T394" s="44">
        <f t="shared" si="432"/>
        <v>1</v>
      </c>
      <c r="U394" s="7">
        <f t="shared" si="448"/>
        <v>0</v>
      </c>
      <c r="V394" s="13">
        <f t="shared" si="433"/>
        <v>45989</v>
      </c>
      <c r="W394" s="14" t="str">
        <f t="shared" si="438"/>
        <v>Cum</v>
      </c>
      <c r="X394" s="4" t="str">
        <f t="shared" si="434"/>
        <v/>
      </c>
      <c r="Y394" s="46" t="str">
        <f t="shared" si="435"/>
        <v/>
      </c>
      <c r="Z394" s="142" t="str">
        <f t="shared" si="439"/>
        <v/>
      </c>
      <c r="AV394" s="27">
        <f t="shared" ca="1" si="444"/>
        <v>45902</v>
      </c>
      <c r="BB394" s="152">
        <f t="shared" si="445"/>
        <v>0</v>
      </c>
      <c r="BC394" s="147">
        <f t="shared" si="441"/>
        <v>0</v>
      </c>
    </row>
    <row r="395" spans="4:55" x14ac:dyDescent="0.25">
      <c r="D395" s="17"/>
      <c r="E395" s="17"/>
      <c r="F395" s="17">
        <f t="shared" ref="F395:G395" si="510">F388</f>
        <v>0</v>
      </c>
      <c r="G395" s="17">
        <f t="shared" si="510"/>
        <v>0</v>
      </c>
      <c r="H395" s="135"/>
      <c r="I395" s="117">
        <f t="shared" si="443"/>
        <v>45990</v>
      </c>
      <c r="J395" s="88"/>
      <c r="K395" s="89"/>
      <c r="L395" s="90"/>
      <c r="M395" s="86"/>
      <c r="N395" s="87">
        <f t="shared" si="454"/>
        <v>0</v>
      </c>
      <c r="O395" s="85">
        <f t="shared" si="430"/>
        <v>0</v>
      </c>
      <c r="P395" s="85" t="str">
        <f t="shared" si="437"/>
        <v/>
      </c>
      <c r="Q395" s="149">
        <f t="shared" si="508"/>
        <v>0</v>
      </c>
      <c r="R395" s="116">
        <f t="shared" si="431"/>
        <v>0</v>
      </c>
      <c r="S395" s="107">
        <f t="shared" si="451"/>
        <v>0</v>
      </c>
      <c r="T395" s="44">
        <f t="shared" si="432"/>
        <v>1</v>
      </c>
      <c r="U395" s="7">
        <f t="shared" si="448"/>
        <v>0</v>
      </c>
      <c r="V395" s="13">
        <f t="shared" si="433"/>
        <v>45990</v>
      </c>
      <c r="W395" s="14" t="str">
        <f t="shared" si="438"/>
        <v>Cmt</v>
      </c>
      <c r="X395" s="4" t="str">
        <f t="shared" si="434"/>
        <v/>
      </c>
      <c r="Y395" s="46" t="str">
        <f t="shared" si="435"/>
        <v/>
      </c>
      <c r="Z395" s="142" t="str">
        <f t="shared" si="439"/>
        <v/>
      </c>
      <c r="AV395" s="27">
        <f t="shared" ca="1" si="444"/>
        <v>45903</v>
      </c>
      <c r="BB395" s="152">
        <f t="shared" si="445"/>
        <v>0</v>
      </c>
      <c r="BC395" s="147">
        <f t="shared" si="441"/>
        <v>0</v>
      </c>
    </row>
    <row r="396" spans="4:55" x14ac:dyDescent="0.25">
      <c r="D396" s="17"/>
      <c r="E396" s="17"/>
      <c r="F396" s="17">
        <f t="shared" ref="F396:G396" si="511">F389</f>
        <v>0</v>
      </c>
      <c r="G396" s="17">
        <f t="shared" si="511"/>
        <v>0</v>
      </c>
      <c r="H396" s="135"/>
      <c r="I396" s="117">
        <f t="shared" si="443"/>
        <v>45991</v>
      </c>
      <c r="J396" s="88"/>
      <c r="K396" s="89"/>
      <c r="L396" s="90"/>
      <c r="M396" s="86"/>
      <c r="N396" s="87">
        <f t="shared" si="454"/>
        <v>0</v>
      </c>
      <c r="O396" s="85">
        <f t="shared" ref="O396:O459" si="512">IF(U396&lt;=$I$6,S396,"")</f>
        <v>0</v>
      </c>
      <c r="P396" s="85" t="str">
        <f t="shared" si="437"/>
        <v/>
      </c>
      <c r="Q396" s="149">
        <f t="shared" si="508"/>
        <v>0</v>
      </c>
      <c r="R396" s="116">
        <f t="shared" ref="R396:R459" si="513">IF(U396&lt;=$I$6,U396,"")</f>
        <v>0</v>
      </c>
      <c r="S396" s="107">
        <f t="shared" si="451"/>
        <v>0</v>
      </c>
      <c r="T396" s="44">
        <f t="shared" ref="T396:T459" si="514">IF(X396="AREFE",1,(IF(I396&lt;$I$7,0,(IFERROR((VLOOKUP(I396,AC:AE,3,0)),1)))))</f>
        <v>1</v>
      </c>
      <c r="U396" s="7">
        <f t="shared" si="448"/>
        <v>0</v>
      </c>
      <c r="V396" s="13">
        <f t="shared" ref="V396:V459" si="515">I396</f>
        <v>45991</v>
      </c>
      <c r="W396" s="14" t="str">
        <f t="shared" si="438"/>
        <v>Paz</v>
      </c>
      <c r="X396" s="4" t="str">
        <f t="shared" ref="X396:X459" si="516">IF((RIGHT(Z396,5))="AREFE","AREFE","")</f>
        <v/>
      </c>
      <c r="Y396" s="46" t="str">
        <f t="shared" ref="Y396:Y459" si="517">IFERROR((VLOOKUP(I396,AC:AC,1,0)),"")</f>
        <v/>
      </c>
      <c r="Z396" s="142" t="str">
        <f t="shared" si="439"/>
        <v/>
      </c>
      <c r="AV396" s="27">
        <f t="shared" ca="1" si="444"/>
        <v>45904</v>
      </c>
      <c r="BB396" s="152">
        <f t="shared" si="445"/>
        <v>0</v>
      </c>
      <c r="BC396" s="147">
        <f t="shared" si="441"/>
        <v>0</v>
      </c>
    </row>
    <row r="397" spans="4:55" x14ac:dyDescent="0.25">
      <c r="D397" s="17"/>
      <c r="E397" s="17"/>
      <c r="F397" s="17">
        <f t="shared" ref="F397:G397" si="518">F390</f>
        <v>0</v>
      </c>
      <c r="G397" s="17">
        <f t="shared" si="518"/>
        <v>4</v>
      </c>
      <c r="H397" s="135"/>
      <c r="I397" s="117">
        <f t="shared" si="443"/>
        <v>45992</v>
      </c>
      <c r="J397" s="88"/>
      <c r="K397" s="89"/>
      <c r="L397" s="90"/>
      <c r="M397" s="86"/>
      <c r="N397" s="87">
        <f t="shared" si="454"/>
        <v>4</v>
      </c>
      <c r="O397" s="85">
        <f t="shared" si="512"/>
        <v>4</v>
      </c>
      <c r="P397" s="85" t="str">
        <f t="shared" ref="P397:P460" si="519">IF(R397=0,"",(IF(AW397&gt;0,AW397,O397)))</f>
        <v/>
      </c>
      <c r="Q397" s="149">
        <f t="shared" si="508"/>
        <v>0</v>
      </c>
      <c r="R397" s="116">
        <f t="shared" si="513"/>
        <v>0</v>
      </c>
      <c r="S397" s="107">
        <f t="shared" si="451"/>
        <v>4</v>
      </c>
      <c r="T397" s="44">
        <f t="shared" si="514"/>
        <v>1</v>
      </c>
      <c r="U397" s="7">
        <f t="shared" si="448"/>
        <v>0</v>
      </c>
      <c r="V397" s="13">
        <f t="shared" si="515"/>
        <v>45992</v>
      </c>
      <c r="W397" s="14" t="str">
        <f t="shared" ref="W397:W460" si="520">TEXT(V397,"GGG")</f>
        <v>Pzt</v>
      </c>
      <c r="X397" s="4" t="str">
        <f t="shared" si="516"/>
        <v/>
      </c>
      <c r="Y397" s="46" t="str">
        <f t="shared" si="517"/>
        <v/>
      </c>
      <c r="Z397" s="142" t="str">
        <f t="shared" ref="Z397:Z460" si="521">IF((IF(OR($I$6="",$I$7=""),"",(VLOOKUP(Y397,AC:AF,4,0))))=0,"",(IF(OR($I$6="",$I$7=""),"",(VLOOKUP(Y397,AC:AF,4,0)))))</f>
        <v/>
      </c>
      <c r="AV397" s="27">
        <f t="shared" ca="1" si="444"/>
        <v>45905</v>
      </c>
      <c r="BB397" s="152">
        <f t="shared" si="445"/>
        <v>0</v>
      </c>
      <c r="BC397" s="147">
        <f t="shared" ref="BC397:BC460" si="522">IFERROR((O397-P397),0)</f>
        <v>0</v>
      </c>
    </row>
    <row r="398" spans="4:55" x14ac:dyDescent="0.25">
      <c r="D398" s="17"/>
      <c r="E398" s="17"/>
      <c r="F398" s="17">
        <f t="shared" ref="F398:G398" si="523">F391</f>
        <v>0</v>
      </c>
      <c r="G398" s="17">
        <f t="shared" si="523"/>
        <v>4</v>
      </c>
      <c r="H398" s="135"/>
      <c r="I398" s="117">
        <f t="shared" ref="I398:I461" si="524">IF($I$7="","",(IF($I$7="",0,(I397+1))))</f>
        <v>45993</v>
      </c>
      <c r="J398" s="88"/>
      <c r="K398" s="89"/>
      <c r="L398" s="90"/>
      <c r="M398" s="86"/>
      <c r="N398" s="87">
        <f t="shared" si="454"/>
        <v>4</v>
      </c>
      <c r="O398" s="85">
        <f t="shared" si="512"/>
        <v>4</v>
      </c>
      <c r="P398" s="85" t="str">
        <f t="shared" si="519"/>
        <v/>
      </c>
      <c r="Q398" s="149">
        <f t="shared" si="508"/>
        <v>0</v>
      </c>
      <c r="R398" s="116">
        <f t="shared" si="513"/>
        <v>0</v>
      </c>
      <c r="S398" s="107">
        <f t="shared" si="451"/>
        <v>4</v>
      </c>
      <c r="T398" s="44">
        <f t="shared" si="514"/>
        <v>1</v>
      </c>
      <c r="U398" s="7">
        <f t="shared" si="448"/>
        <v>0</v>
      </c>
      <c r="V398" s="13">
        <f t="shared" si="515"/>
        <v>45993</v>
      </c>
      <c r="W398" s="14" t="str">
        <f t="shared" si="520"/>
        <v>Sal</v>
      </c>
      <c r="X398" s="4" t="str">
        <f t="shared" si="516"/>
        <v/>
      </c>
      <c r="Y398" s="46" t="str">
        <f t="shared" si="517"/>
        <v/>
      </c>
      <c r="Z398" s="142" t="str">
        <f t="shared" si="521"/>
        <v/>
      </c>
      <c r="AV398" s="27">
        <f t="shared" ref="AV398:AV461" ca="1" si="525">AV397+1</f>
        <v>45906</v>
      </c>
      <c r="BB398" s="152">
        <f t="shared" ref="BB398:BB461" si="526">IFERROR((IF((R398-R397)&lt;0,0,(R398-R397))),0)</f>
        <v>0</v>
      </c>
      <c r="BC398" s="147">
        <f t="shared" si="522"/>
        <v>0</v>
      </c>
    </row>
    <row r="399" spans="4:55" x14ac:dyDescent="0.25">
      <c r="D399" s="17"/>
      <c r="E399" s="17"/>
      <c r="F399" s="17">
        <f t="shared" ref="F399:G399" si="527">F392</f>
        <v>0</v>
      </c>
      <c r="G399" s="17">
        <f t="shared" si="527"/>
        <v>4</v>
      </c>
      <c r="H399" s="135"/>
      <c r="I399" s="117">
        <f t="shared" si="524"/>
        <v>45994</v>
      </c>
      <c r="J399" s="88"/>
      <c r="K399" s="89"/>
      <c r="L399" s="90"/>
      <c r="M399" s="86"/>
      <c r="N399" s="87">
        <f t="shared" si="454"/>
        <v>4</v>
      </c>
      <c r="O399" s="85">
        <f t="shared" si="512"/>
        <v>4</v>
      </c>
      <c r="P399" s="85" t="str">
        <f t="shared" si="519"/>
        <v/>
      </c>
      <c r="Q399" s="149">
        <f t="shared" si="508"/>
        <v>0</v>
      </c>
      <c r="R399" s="116">
        <f t="shared" si="513"/>
        <v>0</v>
      </c>
      <c r="S399" s="107">
        <f t="shared" si="451"/>
        <v>4</v>
      </c>
      <c r="T399" s="44">
        <f t="shared" si="514"/>
        <v>1</v>
      </c>
      <c r="U399" s="7">
        <f t="shared" si="448"/>
        <v>0</v>
      </c>
      <c r="V399" s="13">
        <f t="shared" si="515"/>
        <v>45994</v>
      </c>
      <c r="W399" s="14" t="str">
        <f t="shared" si="520"/>
        <v>Çar</v>
      </c>
      <c r="X399" s="4" t="str">
        <f t="shared" si="516"/>
        <v/>
      </c>
      <c r="Y399" s="46" t="str">
        <f t="shared" si="517"/>
        <v/>
      </c>
      <c r="Z399" s="142" t="str">
        <f t="shared" si="521"/>
        <v/>
      </c>
      <c r="AV399" s="27">
        <f t="shared" ca="1" si="525"/>
        <v>45907</v>
      </c>
      <c r="BB399" s="152">
        <f t="shared" si="526"/>
        <v>0</v>
      </c>
      <c r="BC399" s="147">
        <f t="shared" si="522"/>
        <v>0</v>
      </c>
    </row>
    <row r="400" spans="4:55" x14ac:dyDescent="0.25">
      <c r="D400" s="17"/>
      <c r="E400" s="17"/>
      <c r="F400" s="17">
        <f t="shared" ref="F400:G400" si="528">F393</f>
        <v>0</v>
      </c>
      <c r="G400" s="17">
        <f t="shared" si="528"/>
        <v>4</v>
      </c>
      <c r="H400" s="135"/>
      <c r="I400" s="117">
        <f t="shared" si="524"/>
        <v>45995</v>
      </c>
      <c r="J400" s="88"/>
      <c r="K400" s="89"/>
      <c r="L400" s="90"/>
      <c r="M400" s="86"/>
      <c r="N400" s="87">
        <f t="shared" si="454"/>
        <v>4</v>
      </c>
      <c r="O400" s="85">
        <f t="shared" si="512"/>
        <v>4</v>
      </c>
      <c r="P400" s="85" t="str">
        <f t="shared" si="519"/>
        <v/>
      </c>
      <c r="Q400" s="149">
        <f t="shared" si="508"/>
        <v>0</v>
      </c>
      <c r="R400" s="116">
        <f t="shared" si="513"/>
        <v>0</v>
      </c>
      <c r="S400" s="107">
        <f t="shared" si="451"/>
        <v>4</v>
      </c>
      <c r="T400" s="44">
        <f t="shared" si="514"/>
        <v>1</v>
      </c>
      <c r="U400" s="7">
        <f t="shared" ref="U400:U463" si="529">IF(U399=0,0,IF(U399&gt;=$I$6,0,IF((U399+S400)&gt;=$I$6,$I$6,(U399+S400))))</f>
        <v>0</v>
      </c>
      <c r="V400" s="13">
        <f t="shared" si="515"/>
        <v>45995</v>
      </c>
      <c r="W400" s="14" t="str">
        <f t="shared" si="520"/>
        <v>Per</v>
      </c>
      <c r="X400" s="4" t="str">
        <f t="shared" si="516"/>
        <v/>
      </c>
      <c r="Y400" s="46" t="str">
        <f t="shared" si="517"/>
        <v/>
      </c>
      <c r="Z400" s="142" t="str">
        <f t="shared" si="521"/>
        <v/>
      </c>
      <c r="AV400" s="27">
        <f t="shared" ca="1" si="525"/>
        <v>45908</v>
      </c>
      <c r="BB400" s="152">
        <f t="shared" si="526"/>
        <v>0</v>
      </c>
      <c r="BC400" s="147">
        <f t="shared" si="522"/>
        <v>0</v>
      </c>
    </row>
    <row r="401" spans="4:55" x14ac:dyDescent="0.25">
      <c r="D401" s="17"/>
      <c r="E401" s="17"/>
      <c r="F401" s="17">
        <f t="shared" ref="F401:G401" si="530">F394</f>
        <v>0</v>
      </c>
      <c r="G401" s="17">
        <f t="shared" si="530"/>
        <v>4</v>
      </c>
      <c r="H401" s="135"/>
      <c r="I401" s="117">
        <f t="shared" si="524"/>
        <v>45996</v>
      </c>
      <c r="J401" s="88"/>
      <c r="K401" s="89"/>
      <c r="L401" s="90"/>
      <c r="M401" s="86"/>
      <c r="N401" s="87">
        <f t="shared" si="454"/>
        <v>4</v>
      </c>
      <c r="O401" s="85">
        <f t="shared" si="512"/>
        <v>4</v>
      </c>
      <c r="P401" s="85" t="str">
        <f t="shared" si="519"/>
        <v/>
      </c>
      <c r="Q401" s="149">
        <f t="shared" si="508"/>
        <v>0</v>
      </c>
      <c r="R401" s="116">
        <f t="shared" si="513"/>
        <v>0</v>
      </c>
      <c r="S401" s="107">
        <f t="shared" si="451"/>
        <v>4</v>
      </c>
      <c r="T401" s="44">
        <f t="shared" si="514"/>
        <v>1</v>
      </c>
      <c r="U401" s="7">
        <f t="shared" si="529"/>
        <v>0</v>
      </c>
      <c r="V401" s="13">
        <f t="shared" si="515"/>
        <v>45996</v>
      </c>
      <c r="W401" s="14" t="str">
        <f t="shared" si="520"/>
        <v>Cum</v>
      </c>
      <c r="X401" s="4" t="str">
        <f t="shared" si="516"/>
        <v/>
      </c>
      <c r="Y401" s="46" t="str">
        <f t="shared" si="517"/>
        <v/>
      </c>
      <c r="Z401" s="142" t="str">
        <f t="shared" si="521"/>
        <v/>
      </c>
      <c r="AV401" s="27">
        <f t="shared" ca="1" si="525"/>
        <v>45909</v>
      </c>
      <c r="BB401" s="152">
        <f t="shared" si="526"/>
        <v>0</v>
      </c>
      <c r="BC401" s="147">
        <f t="shared" si="522"/>
        <v>0</v>
      </c>
    </row>
    <row r="402" spans="4:55" x14ac:dyDescent="0.25">
      <c r="D402" s="17"/>
      <c r="E402" s="17"/>
      <c r="F402" s="17">
        <f t="shared" ref="F402:G402" si="531">F395</f>
        <v>0</v>
      </c>
      <c r="G402" s="17">
        <f t="shared" si="531"/>
        <v>0</v>
      </c>
      <c r="H402" s="135"/>
      <c r="I402" s="117">
        <f t="shared" si="524"/>
        <v>45997</v>
      </c>
      <c r="J402" s="88"/>
      <c r="K402" s="89"/>
      <c r="L402" s="90"/>
      <c r="M402" s="86"/>
      <c r="N402" s="87">
        <f t="shared" si="454"/>
        <v>0</v>
      </c>
      <c r="O402" s="85">
        <f t="shared" si="512"/>
        <v>0</v>
      </c>
      <c r="P402" s="85" t="str">
        <f t="shared" si="519"/>
        <v/>
      </c>
      <c r="Q402" s="149">
        <f t="shared" si="508"/>
        <v>0</v>
      </c>
      <c r="R402" s="116">
        <f t="shared" si="513"/>
        <v>0</v>
      </c>
      <c r="S402" s="107">
        <f t="shared" ref="S402:S465" si="532">N402*T402</f>
        <v>0</v>
      </c>
      <c r="T402" s="44">
        <f t="shared" si="514"/>
        <v>1</v>
      </c>
      <c r="U402" s="7">
        <f t="shared" si="529"/>
        <v>0</v>
      </c>
      <c r="V402" s="13">
        <f t="shared" si="515"/>
        <v>45997</v>
      </c>
      <c r="W402" s="14" t="str">
        <f t="shared" si="520"/>
        <v>Cmt</v>
      </c>
      <c r="X402" s="4" t="str">
        <f t="shared" si="516"/>
        <v/>
      </c>
      <c r="Y402" s="46" t="str">
        <f t="shared" si="517"/>
        <v/>
      </c>
      <c r="Z402" s="142" t="str">
        <f t="shared" si="521"/>
        <v/>
      </c>
      <c r="AV402" s="27">
        <f t="shared" ca="1" si="525"/>
        <v>45910</v>
      </c>
      <c r="BB402" s="152">
        <f t="shared" si="526"/>
        <v>0</v>
      </c>
      <c r="BC402" s="147">
        <f t="shared" si="522"/>
        <v>0</v>
      </c>
    </row>
    <row r="403" spans="4:55" x14ac:dyDescent="0.25">
      <c r="D403" s="17"/>
      <c r="E403" s="17"/>
      <c r="F403" s="17">
        <f t="shared" ref="F403:G403" si="533">F396</f>
        <v>0</v>
      </c>
      <c r="G403" s="17">
        <f t="shared" si="533"/>
        <v>0</v>
      </c>
      <c r="H403" s="135"/>
      <c r="I403" s="117">
        <f t="shared" si="524"/>
        <v>45998</v>
      </c>
      <c r="J403" s="88"/>
      <c r="K403" s="89"/>
      <c r="L403" s="90"/>
      <c r="M403" s="86"/>
      <c r="N403" s="87">
        <f t="shared" si="454"/>
        <v>0</v>
      </c>
      <c r="O403" s="85">
        <f t="shared" si="512"/>
        <v>0</v>
      </c>
      <c r="P403" s="85" t="str">
        <f t="shared" si="519"/>
        <v/>
      </c>
      <c r="Q403" s="149">
        <f t="shared" si="508"/>
        <v>0</v>
      </c>
      <c r="R403" s="116">
        <f t="shared" si="513"/>
        <v>0</v>
      </c>
      <c r="S403" s="107">
        <f t="shared" si="532"/>
        <v>0</v>
      </c>
      <c r="T403" s="44">
        <f t="shared" si="514"/>
        <v>1</v>
      </c>
      <c r="U403" s="7">
        <f t="shared" si="529"/>
        <v>0</v>
      </c>
      <c r="V403" s="13">
        <f t="shared" si="515"/>
        <v>45998</v>
      </c>
      <c r="W403" s="14" t="str">
        <f t="shared" si="520"/>
        <v>Paz</v>
      </c>
      <c r="X403" s="4" t="str">
        <f t="shared" si="516"/>
        <v/>
      </c>
      <c r="Y403" s="46" t="str">
        <f t="shared" si="517"/>
        <v/>
      </c>
      <c r="Z403" s="142" t="str">
        <f t="shared" si="521"/>
        <v/>
      </c>
      <c r="AV403" s="27">
        <f t="shared" ca="1" si="525"/>
        <v>45911</v>
      </c>
      <c r="BB403" s="152">
        <f t="shared" si="526"/>
        <v>0</v>
      </c>
      <c r="BC403" s="147">
        <f t="shared" si="522"/>
        <v>0</v>
      </c>
    </row>
    <row r="404" spans="4:55" x14ac:dyDescent="0.25">
      <c r="D404" s="17"/>
      <c r="E404" s="17"/>
      <c r="F404" s="17">
        <f t="shared" ref="F404:G404" si="534">F397</f>
        <v>0</v>
      </c>
      <c r="G404" s="17">
        <f t="shared" si="534"/>
        <v>4</v>
      </c>
      <c r="H404" s="135"/>
      <c r="I404" s="117">
        <f t="shared" si="524"/>
        <v>45999</v>
      </c>
      <c r="J404" s="88"/>
      <c r="K404" s="89"/>
      <c r="L404" s="90"/>
      <c r="M404" s="86"/>
      <c r="N404" s="87">
        <f t="shared" ref="N404:N467" si="535">IF(X404="AREFE",F404,F404+G404)</f>
        <v>4</v>
      </c>
      <c r="O404" s="85">
        <f t="shared" si="512"/>
        <v>4</v>
      </c>
      <c r="P404" s="85" t="str">
        <f t="shared" si="519"/>
        <v/>
      </c>
      <c r="Q404" s="149">
        <f t="shared" si="508"/>
        <v>0</v>
      </c>
      <c r="R404" s="116">
        <f t="shared" si="513"/>
        <v>0</v>
      </c>
      <c r="S404" s="107">
        <f t="shared" si="532"/>
        <v>4</v>
      </c>
      <c r="T404" s="44">
        <f t="shared" si="514"/>
        <v>1</v>
      </c>
      <c r="U404" s="7">
        <f t="shared" si="529"/>
        <v>0</v>
      </c>
      <c r="V404" s="13">
        <f t="shared" si="515"/>
        <v>45999</v>
      </c>
      <c r="W404" s="14" t="str">
        <f t="shared" si="520"/>
        <v>Pzt</v>
      </c>
      <c r="X404" s="4" t="str">
        <f t="shared" si="516"/>
        <v/>
      </c>
      <c r="Y404" s="46" t="str">
        <f t="shared" si="517"/>
        <v/>
      </c>
      <c r="Z404" s="142" t="str">
        <f t="shared" si="521"/>
        <v/>
      </c>
      <c r="AV404" s="27">
        <f t="shared" ca="1" si="525"/>
        <v>45912</v>
      </c>
      <c r="BB404" s="152">
        <f t="shared" si="526"/>
        <v>0</v>
      </c>
      <c r="BC404" s="147">
        <f t="shared" si="522"/>
        <v>0</v>
      </c>
    </row>
    <row r="405" spans="4:55" x14ac:dyDescent="0.25">
      <c r="D405" s="17"/>
      <c r="E405" s="17"/>
      <c r="F405" s="17">
        <f t="shared" ref="F405:G405" si="536">F398</f>
        <v>0</v>
      </c>
      <c r="G405" s="17">
        <f t="shared" si="536"/>
        <v>4</v>
      </c>
      <c r="H405" s="135"/>
      <c r="I405" s="117">
        <f t="shared" si="524"/>
        <v>46000</v>
      </c>
      <c r="J405" s="88"/>
      <c r="K405" s="89"/>
      <c r="L405" s="90"/>
      <c r="M405" s="86"/>
      <c r="N405" s="87">
        <f t="shared" si="535"/>
        <v>4</v>
      </c>
      <c r="O405" s="85">
        <f t="shared" si="512"/>
        <v>4</v>
      </c>
      <c r="P405" s="85" t="str">
        <f t="shared" si="519"/>
        <v/>
      </c>
      <c r="Q405" s="149">
        <f t="shared" si="508"/>
        <v>0</v>
      </c>
      <c r="R405" s="116">
        <f t="shared" si="513"/>
        <v>0</v>
      </c>
      <c r="S405" s="107">
        <f t="shared" si="532"/>
        <v>4</v>
      </c>
      <c r="T405" s="44">
        <f t="shared" si="514"/>
        <v>1</v>
      </c>
      <c r="U405" s="7">
        <f t="shared" si="529"/>
        <v>0</v>
      </c>
      <c r="V405" s="13">
        <f t="shared" si="515"/>
        <v>46000</v>
      </c>
      <c r="W405" s="14" t="str">
        <f t="shared" si="520"/>
        <v>Sal</v>
      </c>
      <c r="X405" s="4" t="str">
        <f t="shared" si="516"/>
        <v/>
      </c>
      <c r="Y405" s="46" t="str">
        <f t="shared" si="517"/>
        <v/>
      </c>
      <c r="Z405" s="142" t="str">
        <f t="shared" si="521"/>
        <v/>
      </c>
      <c r="AV405" s="27">
        <f t="shared" ca="1" si="525"/>
        <v>45913</v>
      </c>
      <c r="BB405" s="152">
        <f t="shared" si="526"/>
        <v>0</v>
      </c>
      <c r="BC405" s="147">
        <f t="shared" si="522"/>
        <v>0</v>
      </c>
    </row>
    <row r="406" spans="4:55" x14ac:dyDescent="0.25">
      <c r="D406" s="17"/>
      <c r="E406" s="17"/>
      <c r="F406" s="17">
        <f t="shared" ref="F406:G406" si="537">F399</f>
        <v>0</v>
      </c>
      <c r="G406" s="17">
        <f t="shared" si="537"/>
        <v>4</v>
      </c>
      <c r="H406" s="135"/>
      <c r="I406" s="117">
        <f t="shared" si="524"/>
        <v>46001</v>
      </c>
      <c r="J406" s="88"/>
      <c r="K406" s="89"/>
      <c r="L406" s="90"/>
      <c r="M406" s="86"/>
      <c r="N406" s="87">
        <f t="shared" si="535"/>
        <v>4</v>
      </c>
      <c r="O406" s="85">
        <f t="shared" si="512"/>
        <v>4</v>
      </c>
      <c r="P406" s="85" t="str">
        <f t="shared" si="519"/>
        <v/>
      </c>
      <c r="Q406" s="149">
        <f t="shared" si="508"/>
        <v>0</v>
      </c>
      <c r="R406" s="116">
        <f t="shared" si="513"/>
        <v>0</v>
      </c>
      <c r="S406" s="107">
        <f t="shared" si="532"/>
        <v>4</v>
      </c>
      <c r="T406" s="44">
        <f t="shared" si="514"/>
        <v>1</v>
      </c>
      <c r="U406" s="7">
        <f t="shared" si="529"/>
        <v>0</v>
      </c>
      <c r="V406" s="13">
        <f t="shared" si="515"/>
        <v>46001</v>
      </c>
      <c r="W406" s="14" t="str">
        <f t="shared" si="520"/>
        <v>Çar</v>
      </c>
      <c r="X406" s="4" t="str">
        <f t="shared" si="516"/>
        <v/>
      </c>
      <c r="Y406" s="46" t="str">
        <f t="shared" si="517"/>
        <v/>
      </c>
      <c r="Z406" s="142" t="str">
        <f t="shared" si="521"/>
        <v/>
      </c>
      <c r="AV406" s="27">
        <f t="shared" ca="1" si="525"/>
        <v>45914</v>
      </c>
      <c r="BB406" s="152">
        <f t="shared" si="526"/>
        <v>0</v>
      </c>
      <c r="BC406" s="147">
        <f t="shared" si="522"/>
        <v>0</v>
      </c>
    </row>
    <row r="407" spans="4:55" x14ac:dyDescent="0.25">
      <c r="D407" s="17"/>
      <c r="E407" s="17"/>
      <c r="F407" s="17">
        <f t="shared" ref="F407:G407" si="538">F400</f>
        <v>0</v>
      </c>
      <c r="G407" s="17">
        <f t="shared" si="538"/>
        <v>4</v>
      </c>
      <c r="H407" s="135"/>
      <c r="I407" s="117">
        <f t="shared" si="524"/>
        <v>46002</v>
      </c>
      <c r="J407" s="88"/>
      <c r="K407" s="89"/>
      <c r="L407" s="90"/>
      <c r="M407" s="86"/>
      <c r="N407" s="87">
        <f t="shared" si="535"/>
        <v>4</v>
      </c>
      <c r="O407" s="85">
        <f t="shared" si="512"/>
        <v>4</v>
      </c>
      <c r="P407" s="85" t="str">
        <f t="shared" si="519"/>
        <v/>
      </c>
      <c r="Q407" s="149">
        <f t="shared" si="508"/>
        <v>0</v>
      </c>
      <c r="R407" s="116">
        <f t="shared" si="513"/>
        <v>0</v>
      </c>
      <c r="S407" s="107">
        <f t="shared" si="532"/>
        <v>4</v>
      </c>
      <c r="T407" s="44">
        <f t="shared" si="514"/>
        <v>1</v>
      </c>
      <c r="U407" s="7">
        <f t="shared" si="529"/>
        <v>0</v>
      </c>
      <c r="V407" s="13">
        <f t="shared" si="515"/>
        <v>46002</v>
      </c>
      <c r="W407" s="14" t="str">
        <f t="shared" si="520"/>
        <v>Per</v>
      </c>
      <c r="X407" s="4" t="str">
        <f t="shared" si="516"/>
        <v/>
      </c>
      <c r="Y407" s="46" t="str">
        <f t="shared" si="517"/>
        <v/>
      </c>
      <c r="Z407" s="142" t="str">
        <f t="shared" si="521"/>
        <v/>
      </c>
      <c r="AV407" s="27">
        <f t="shared" ca="1" si="525"/>
        <v>45915</v>
      </c>
      <c r="BB407" s="152">
        <f t="shared" si="526"/>
        <v>0</v>
      </c>
      <c r="BC407" s="147">
        <f t="shared" si="522"/>
        <v>0</v>
      </c>
    </row>
    <row r="408" spans="4:55" x14ac:dyDescent="0.25">
      <c r="D408" s="17"/>
      <c r="E408" s="17"/>
      <c r="F408" s="17">
        <f t="shared" ref="F408:G408" si="539">F401</f>
        <v>0</v>
      </c>
      <c r="G408" s="17">
        <f t="shared" si="539"/>
        <v>4</v>
      </c>
      <c r="H408" s="135"/>
      <c r="I408" s="117">
        <f t="shared" si="524"/>
        <v>46003</v>
      </c>
      <c r="J408" s="88"/>
      <c r="K408" s="89"/>
      <c r="L408" s="90"/>
      <c r="M408" s="86"/>
      <c r="N408" s="87">
        <f t="shared" si="535"/>
        <v>4</v>
      </c>
      <c r="O408" s="85">
        <f t="shared" si="512"/>
        <v>4</v>
      </c>
      <c r="P408" s="85" t="str">
        <f t="shared" si="519"/>
        <v/>
      </c>
      <c r="Q408" s="149">
        <f t="shared" si="508"/>
        <v>0</v>
      </c>
      <c r="R408" s="116">
        <f t="shared" si="513"/>
        <v>0</v>
      </c>
      <c r="S408" s="107">
        <f t="shared" si="532"/>
        <v>4</v>
      </c>
      <c r="T408" s="44">
        <f t="shared" si="514"/>
        <v>1</v>
      </c>
      <c r="U408" s="7">
        <f t="shared" si="529"/>
        <v>0</v>
      </c>
      <c r="V408" s="13">
        <f t="shared" si="515"/>
        <v>46003</v>
      </c>
      <c r="W408" s="14" t="str">
        <f t="shared" si="520"/>
        <v>Cum</v>
      </c>
      <c r="X408" s="4" t="str">
        <f t="shared" si="516"/>
        <v/>
      </c>
      <c r="Y408" s="46" t="str">
        <f t="shared" si="517"/>
        <v/>
      </c>
      <c r="Z408" s="142" t="str">
        <f t="shared" si="521"/>
        <v/>
      </c>
      <c r="AV408" s="27">
        <f t="shared" ca="1" si="525"/>
        <v>45916</v>
      </c>
      <c r="BB408" s="152">
        <f t="shared" si="526"/>
        <v>0</v>
      </c>
      <c r="BC408" s="147">
        <f t="shared" si="522"/>
        <v>0</v>
      </c>
    </row>
    <row r="409" spans="4:55" x14ac:dyDescent="0.25">
      <c r="D409" s="17"/>
      <c r="E409" s="17"/>
      <c r="F409" s="17">
        <f t="shared" ref="F409:G409" si="540">F402</f>
        <v>0</v>
      </c>
      <c r="G409" s="17">
        <f t="shared" si="540"/>
        <v>0</v>
      </c>
      <c r="H409" s="135"/>
      <c r="I409" s="117">
        <f t="shared" si="524"/>
        <v>46004</v>
      </c>
      <c r="J409" s="88"/>
      <c r="K409" s="89"/>
      <c r="L409" s="90"/>
      <c r="M409" s="86"/>
      <c r="N409" s="87">
        <f t="shared" si="535"/>
        <v>0</v>
      </c>
      <c r="O409" s="85">
        <f t="shared" si="512"/>
        <v>0</v>
      </c>
      <c r="P409" s="85" t="str">
        <f t="shared" si="519"/>
        <v/>
      </c>
      <c r="Q409" s="149">
        <f t="shared" si="508"/>
        <v>0</v>
      </c>
      <c r="R409" s="116">
        <f t="shared" si="513"/>
        <v>0</v>
      </c>
      <c r="S409" s="107">
        <f t="shared" si="532"/>
        <v>0</v>
      </c>
      <c r="T409" s="44">
        <f t="shared" si="514"/>
        <v>1</v>
      </c>
      <c r="U409" s="7">
        <f t="shared" si="529"/>
        <v>0</v>
      </c>
      <c r="V409" s="13">
        <f t="shared" si="515"/>
        <v>46004</v>
      </c>
      <c r="W409" s="14" t="str">
        <f t="shared" si="520"/>
        <v>Cmt</v>
      </c>
      <c r="X409" s="4" t="str">
        <f t="shared" si="516"/>
        <v/>
      </c>
      <c r="Y409" s="46" t="str">
        <f t="shared" si="517"/>
        <v/>
      </c>
      <c r="Z409" s="142" t="str">
        <f t="shared" si="521"/>
        <v/>
      </c>
      <c r="AV409" s="27">
        <f t="shared" ca="1" si="525"/>
        <v>45917</v>
      </c>
      <c r="BB409" s="152">
        <f t="shared" si="526"/>
        <v>0</v>
      </c>
      <c r="BC409" s="147">
        <f t="shared" si="522"/>
        <v>0</v>
      </c>
    </row>
    <row r="410" spans="4:55" x14ac:dyDescent="0.25">
      <c r="D410" s="17"/>
      <c r="E410" s="17"/>
      <c r="F410" s="17">
        <f t="shared" ref="F410:G410" si="541">F403</f>
        <v>0</v>
      </c>
      <c r="G410" s="17">
        <f t="shared" si="541"/>
        <v>0</v>
      </c>
      <c r="H410" s="135"/>
      <c r="I410" s="117">
        <f t="shared" si="524"/>
        <v>46005</v>
      </c>
      <c r="J410" s="88"/>
      <c r="K410" s="89"/>
      <c r="L410" s="90"/>
      <c r="M410" s="86"/>
      <c r="N410" s="87">
        <f t="shared" si="535"/>
        <v>0</v>
      </c>
      <c r="O410" s="85">
        <f t="shared" si="512"/>
        <v>0</v>
      </c>
      <c r="P410" s="85" t="str">
        <f t="shared" si="519"/>
        <v/>
      </c>
      <c r="Q410" s="149">
        <f t="shared" si="508"/>
        <v>0</v>
      </c>
      <c r="R410" s="116">
        <f t="shared" si="513"/>
        <v>0</v>
      </c>
      <c r="S410" s="107">
        <f t="shared" si="532"/>
        <v>0</v>
      </c>
      <c r="T410" s="44">
        <f t="shared" si="514"/>
        <v>1</v>
      </c>
      <c r="U410" s="7">
        <f t="shared" si="529"/>
        <v>0</v>
      </c>
      <c r="V410" s="13">
        <f t="shared" si="515"/>
        <v>46005</v>
      </c>
      <c r="W410" s="14" t="str">
        <f t="shared" si="520"/>
        <v>Paz</v>
      </c>
      <c r="X410" s="4" t="str">
        <f t="shared" si="516"/>
        <v/>
      </c>
      <c r="Y410" s="46" t="str">
        <f t="shared" si="517"/>
        <v/>
      </c>
      <c r="Z410" s="142" t="str">
        <f t="shared" si="521"/>
        <v/>
      </c>
      <c r="AV410" s="27">
        <f t="shared" ca="1" si="525"/>
        <v>45918</v>
      </c>
      <c r="BB410" s="152">
        <f t="shared" si="526"/>
        <v>0</v>
      </c>
      <c r="BC410" s="147">
        <f t="shared" si="522"/>
        <v>0</v>
      </c>
    </row>
    <row r="411" spans="4:55" x14ac:dyDescent="0.25">
      <c r="D411" s="17"/>
      <c r="E411" s="17"/>
      <c r="F411" s="17">
        <f t="shared" ref="F411:G411" si="542">F404</f>
        <v>0</v>
      </c>
      <c r="G411" s="17">
        <f t="shared" si="542"/>
        <v>4</v>
      </c>
      <c r="H411" s="135"/>
      <c r="I411" s="117">
        <f t="shared" si="524"/>
        <v>46006</v>
      </c>
      <c r="J411" s="88"/>
      <c r="K411" s="89"/>
      <c r="L411" s="90"/>
      <c r="M411" s="86"/>
      <c r="N411" s="87">
        <f t="shared" si="535"/>
        <v>4</v>
      </c>
      <c r="O411" s="85">
        <f t="shared" si="512"/>
        <v>4</v>
      </c>
      <c r="P411" s="85" t="str">
        <f t="shared" si="519"/>
        <v/>
      </c>
      <c r="Q411" s="149">
        <f t="shared" si="508"/>
        <v>0</v>
      </c>
      <c r="R411" s="116">
        <f t="shared" si="513"/>
        <v>0</v>
      </c>
      <c r="S411" s="107">
        <f t="shared" si="532"/>
        <v>4</v>
      </c>
      <c r="T411" s="44">
        <f t="shared" si="514"/>
        <v>1</v>
      </c>
      <c r="U411" s="7">
        <f t="shared" si="529"/>
        <v>0</v>
      </c>
      <c r="V411" s="13">
        <f t="shared" si="515"/>
        <v>46006</v>
      </c>
      <c r="W411" s="14" t="str">
        <f t="shared" si="520"/>
        <v>Pzt</v>
      </c>
      <c r="X411" s="4" t="str">
        <f t="shared" si="516"/>
        <v/>
      </c>
      <c r="Y411" s="46" t="str">
        <f t="shared" si="517"/>
        <v/>
      </c>
      <c r="Z411" s="142" t="str">
        <f t="shared" si="521"/>
        <v/>
      </c>
      <c r="AV411" s="27">
        <f t="shared" ca="1" si="525"/>
        <v>45919</v>
      </c>
      <c r="BB411" s="152">
        <f t="shared" si="526"/>
        <v>0</v>
      </c>
      <c r="BC411" s="147">
        <f t="shared" si="522"/>
        <v>0</v>
      </c>
    </row>
    <row r="412" spans="4:55" x14ac:dyDescent="0.25">
      <c r="D412" s="17"/>
      <c r="E412" s="17"/>
      <c r="F412" s="17">
        <f t="shared" ref="F412:G412" si="543">F405</f>
        <v>0</v>
      </c>
      <c r="G412" s="17">
        <f t="shared" si="543"/>
        <v>4</v>
      </c>
      <c r="H412" s="135"/>
      <c r="I412" s="117">
        <f t="shared" si="524"/>
        <v>46007</v>
      </c>
      <c r="J412" s="88"/>
      <c r="K412" s="89"/>
      <c r="L412" s="90"/>
      <c r="M412" s="86"/>
      <c r="N412" s="87">
        <f t="shared" si="535"/>
        <v>4</v>
      </c>
      <c r="O412" s="85">
        <f t="shared" si="512"/>
        <v>4</v>
      </c>
      <c r="P412" s="85" t="str">
        <f t="shared" si="519"/>
        <v/>
      </c>
      <c r="Q412" s="149">
        <f t="shared" si="508"/>
        <v>0</v>
      </c>
      <c r="R412" s="116">
        <f t="shared" si="513"/>
        <v>0</v>
      </c>
      <c r="S412" s="107">
        <f t="shared" si="532"/>
        <v>4</v>
      </c>
      <c r="T412" s="44">
        <f t="shared" si="514"/>
        <v>1</v>
      </c>
      <c r="U412" s="7">
        <f t="shared" si="529"/>
        <v>0</v>
      </c>
      <c r="V412" s="13">
        <f t="shared" si="515"/>
        <v>46007</v>
      </c>
      <c r="W412" s="14" t="str">
        <f t="shared" si="520"/>
        <v>Sal</v>
      </c>
      <c r="X412" s="4" t="str">
        <f t="shared" si="516"/>
        <v/>
      </c>
      <c r="Y412" s="46" t="str">
        <f t="shared" si="517"/>
        <v/>
      </c>
      <c r="Z412" s="142" t="str">
        <f t="shared" si="521"/>
        <v/>
      </c>
      <c r="AV412" s="27">
        <f t="shared" ca="1" si="525"/>
        <v>45920</v>
      </c>
      <c r="BB412" s="152">
        <f t="shared" si="526"/>
        <v>0</v>
      </c>
      <c r="BC412" s="147">
        <f t="shared" si="522"/>
        <v>0</v>
      </c>
    </row>
    <row r="413" spans="4:55" x14ac:dyDescent="0.25">
      <c r="D413" s="17"/>
      <c r="E413" s="17"/>
      <c r="F413" s="17">
        <f t="shared" ref="F413:G413" si="544">F406</f>
        <v>0</v>
      </c>
      <c r="G413" s="17">
        <f t="shared" si="544"/>
        <v>4</v>
      </c>
      <c r="H413" s="135"/>
      <c r="I413" s="117">
        <f t="shared" si="524"/>
        <v>46008</v>
      </c>
      <c r="J413" s="88"/>
      <c r="K413" s="89"/>
      <c r="L413" s="90"/>
      <c r="M413" s="86"/>
      <c r="N413" s="87">
        <f t="shared" si="535"/>
        <v>4</v>
      </c>
      <c r="O413" s="85">
        <f t="shared" si="512"/>
        <v>4</v>
      </c>
      <c r="P413" s="85" t="str">
        <f t="shared" si="519"/>
        <v/>
      </c>
      <c r="Q413" s="149">
        <f t="shared" si="508"/>
        <v>0</v>
      </c>
      <c r="R413" s="116">
        <f t="shared" si="513"/>
        <v>0</v>
      </c>
      <c r="S413" s="107">
        <f t="shared" si="532"/>
        <v>4</v>
      </c>
      <c r="T413" s="44">
        <f t="shared" si="514"/>
        <v>1</v>
      </c>
      <c r="U413" s="7">
        <f t="shared" si="529"/>
        <v>0</v>
      </c>
      <c r="V413" s="13">
        <f t="shared" si="515"/>
        <v>46008</v>
      </c>
      <c r="W413" s="14" t="str">
        <f t="shared" si="520"/>
        <v>Çar</v>
      </c>
      <c r="X413" s="4" t="str">
        <f t="shared" si="516"/>
        <v/>
      </c>
      <c r="Y413" s="46" t="str">
        <f t="shared" si="517"/>
        <v/>
      </c>
      <c r="Z413" s="142" t="str">
        <f t="shared" si="521"/>
        <v/>
      </c>
      <c r="AV413" s="27">
        <f t="shared" ca="1" si="525"/>
        <v>45921</v>
      </c>
      <c r="BB413" s="152">
        <f t="shared" si="526"/>
        <v>0</v>
      </c>
      <c r="BC413" s="147">
        <f t="shared" si="522"/>
        <v>0</v>
      </c>
    </row>
    <row r="414" spans="4:55" x14ac:dyDescent="0.25">
      <c r="D414" s="17"/>
      <c r="E414" s="17"/>
      <c r="F414" s="17">
        <f t="shared" ref="F414:G414" si="545">F407</f>
        <v>0</v>
      </c>
      <c r="G414" s="17">
        <f t="shared" si="545"/>
        <v>4</v>
      </c>
      <c r="H414" s="135"/>
      <c r="I414" s="117">
        <f t="shared" si="524"/>
        <v>46009</v>
      </c>
      <c r="J414" s="88"/>
      <c r="K414" s="89"/>
      <c r="L414" s="90"/>
      <c r="M414" s="86"/>
      <c r="N414" s="87">
        <f t="shared" si="535"/>
        <v>4</v>
      </c>
      <c r="O414" s="85">
        <f t="shared" si="512"/>
        <v>4</v>
      </c>
      <c r="P414" s="85" t="str">
        <f t="shared" si="519"/>
        <v/>
      </c>
      <c r="Q414" s="149">
        <f t="shared" si="508"/>
        <v>0</v>
      </c>
      <c r="R414" s="116">
        <f t="shared" si="513"/>
        <v>0</v>
      </c>
      <c r="S414" s="107">
        <f t="shared" si="532"/>
        <v>4</v>
      </c>
      <c r="T414" s="44">
        <f t="shared" si="514"/>
        <v>1</v>
      </c>
      <c r="U414" s="7">
        <f t="shared" si="529"/>
        <v>0</v>
      </c>
      <c r="V414" s="13">
        <f t="shared" si="515"/>
        <v>46009</v>
      </c>
      <c r="W414" s="14" t="str">
        <f t="shared" si="520"/>
        <v>Per</v>
      </c>
      <c r="X414" s="4" t="str">
        <f t="shared" si="516"/>
        <v/>
      </c>
      <c r="Y414" s="46" t="str">
        <f t="shared" si="517"/>
        <v/>
      </c>
      <c r="Z414" s="142" t="str">
        <f t="shared" si="521"/>
        <v/>
      </c>
      <c r="AV414" s="27">
        <f t="shared" ca="1" si="525"/>
        <v>45922</v>
      </c>
      <c r="BB414" s="152">
        <f t="shared" si="526"/>
        <v>0</v>
      </c>
      <c r="BC414" s="147">
        <f t="shared" si="522"/>
        <v>0</v>
      </c>
    </row>
    <row r="415" spans="4:55" x14ac:dyDescent="0.25">
      <c r="D415" s="17"/>
      <c r="E415" s="17"/>
      <c r="F415" s="17">
        <f t="shared" ref="F415:G415" si="546">F408</f>
        <v>0</v>
      </c>
      <c r="G415" s="17">
        <f t="shared" si="546"/>
        <v>4</v>
      </c>
      <c r="H415" s="135"/>
      <c r="I415" s="117">
        <f t="shared" si="524"/>
        <v>46010</v>
      </c>
      <c r="J415" s="88"/>
      <c r="K415" s="89"/>
      <c r="L415" s="90"/>
      <c r="M415" s="86"/>
      <c r="N415" s="87">
        <f t="shared" si="535"/>
        <v>4</v>
      </c>
      <c r="O415" s="85">
        <f t="shared" si="512"/>
        <v>4</v>
      </c>
      <c r="P415" s="85" t="str">
        <f t="shared" si="519"/>
        <v/>
      </c>
      <c r="Q415" s="149">
        <f t="shared" si="508"/>
        <v>0</v>
      </c>
      <c r="R415" s="116">
        <f t="shared" si="513"/>
        <v>0</v>
      </c>
      <c r="S415" s="107">
        <f t="shared" si="532"/>
        <v>4</v>
      </c>
      <c r="T415" s="44">
        <f t="shared" si="514"/>
        <v>1</v>
      </c>
      <c r="U415" s="7">
        <f t="shared" si="529"/>
        <v>0</v>
      </c>
      <c r="V415" s="13">
        <f t="shared" si="515"/>
        <v>46010</v>
      </c>
      <c r="W415" s="14" t="str">
        <f t="shared" si="520"/>
        <v>Cum</v>
      </c>
      <c r="X415" s="4" t="str">
        <f t="shared" si="516"/>
        <v/>
      </c>
      <c r="Y415" s="46" t="str">
        <f t="shared" si="517"/>
        <v/>
      </c>
      <c r="Z415" s="142" t="str">
        <f t="shared" si="521"/>
        <v/>
      </c>
      <c r="AV415" s="27">
        <f t="shared" ca="1" si="525"/>
        <v>45923</v>
      </c>
      <c r="BB415" s="152">
        <f t="shared" si="526"/>
        <v>0</v>
      </c>
      <c r="BC415" s="147">
        <f t="shared" si="522"/>
        <v>0</v>
      </c>
    </row>
    <row r="416" spans="4:55" x14ac:dyDescent="0.25">
      <c r="D416" s="17"/>
      <c r="E416" s="17"/>
      <c r="F416" s="17">
        <f t="shared" ref="F416:G416" si="547">F409</f>
        <v>0</v>
      </c>
      <c r="G416" s="17">
        <f t="shared" si="547"/>
        <v>0</v>
      </c>
      <c r="H416" s="135"/>
      <c r="I416" s="117">
        <f t="shared" si="524"/>
        <v>46011</v>
      </c>
      <c r="J416" s="88"/>
      <c r="K416" s="89"/>
      <c r="L416" s="90"/>
      <c r="M416" s="86"/>
      <c r="N416" s="87">
        <f t="shared" si="535"/>
        <v>0</v>
      </c>
      <c r="O416" s="85">
        <f t="shared" si="512"/>
        <v>0</v>
      </c>
      <c r="P416" s="85" t="str">
        <f t="shared" si="519"/>
        <v/>
      </c>
      <c r="Q416" s="149">
        <f t="shared" si="508"/>
        <v>0</v>
      </c>
      <c r="R416" s="116">
        <f t="shared" si="513"/>
        <v>0</v>
      </c>
      <c r="S416" s="107">
        <f t="shared" si="532"/>
        <v>0</v>
      </c>
      <c r="T416" s="44">
        <f t="shared" si="514"/>
        <v>1</v>
      </c>
      <c r="U416" s="7">
        <f t="shared" si="529"/>
        <v>0</v>
      </c>
      <c r="V416" s="13">
        <f t="shared" si="515"/>
        <v>46011</v>
      </c>
      <c r="W416" s="14" t="str">
        <f t="shared" si="520"/>
        <v>Cmt</v>
      </c>
      <c r="X416" s="4" t="str">
        <f t="shared" si="516"/>
        <v/>
      </c>
      <c r="Y416" s="46" t="str">
        <f t="shared" si="517"/>
        <v/>
      </c>
      <c r="Z416" s="142" t="str">
        <f t="shared" si="521"/>
        <v/>
      </c>
      <c r="AV416" s="27">
        <f t="shared" ca="1" si="525"/>
        <v>45924</v>
      </c>
      <c r="BB416" s="152">
        <f t="shared" si="526"/>
        <v>0</v>
      </c>
      <c r="BC416" s="147">
        <f t="shared" si="522"/>
        <v>0</v>
      </c>
    </row>
    <row r="417" spans="4:55" x14ac:dyDescent="0.25">
      <c r="D417" s="17"/>
      <c r="E417" s="17"/>
      <c r="F417" s="17">
        <f t="shared" ref="F417:G417" si="548">F410</f>
        <v>0</v>
      </c>
      <c r="G417" s="17">
        <f t="shared" si="548"/>
        <v>0</v>
      </c>
      <c r="H417" s="135"/>
      <c r="I417" s="117">
        <f t="shared" si="524"/>
        <v>46012</v>
      </c>
      <c r="J417" s="88"/>
      <c r="K417" s="89"/>
      <c r="L417" s="90"/>
      <c r="M417" s="86"/>
      <c r="N417" s="87">
        <f t="shared" si="535"/>
        <v>0</v>
      </c>
      <c r="O417" s="85">
        <f t="shared" si="512"/>
        <v>0</v>
      </c>
      <c r="P417" s="85" t="str">
        <f t="shared" si="519"/>
        <v/>
      </c>
      <c r="Q417" s="149">
        <f t="shared" si="508"/>
        <v>0</v>
      </c>
      <c r="R417" s="116">
        <f t="shared" si="513"/>
        <v>0</v>
      </c>
      <c r="S417" s="107">
        <f t="shared" si="532"/>
        <v>0</v>
      </c>
      <c r="T417" s="44">
        <f t="shared" si="514"/>
        <v>1</v>
      </c>
      <c r="U417" s="7">
        <f t="shared" si="529"/>
        <v>0</v>
      </c>
      <c r="V417" s="13">
        <f t="shared" si="515"/>
        <v>46012</v>
      </c>
      <c r="W417" s="14" t="str">
        <f t="shared" si="520"/>
        <v>Paz</v>
      </c>
      <c r="X417" s="4" t="str">
        <f t="shared" si="516"/>
        <v/>
      </c>
      <c r="Y417" s="46" t="str">
        <f t="shared" si="517"/>
        <v/>
      </c>
      <c r="Z417" s="142" t="str">
        <f t="shared" si="521"/>
        <v/>
      </c>
      <c r="AV417" s="27">
        <f t="shared" ca="1" si="525"/>
        <v>45925</v>
      </c>
      <c r="BB417" s="152">
        <f t="shared" si="526"/>
        <v>0</v>
      </c>
      <c r="BC417" s="147">
        <f t="shared" si="522"/>
        <v>0</v>
      </c>
    </row>
    <row r="418" spans="4:55" x14ac:dyDescent="0.25">
      <c r="D418" s="17"/>
      <c r="E418" s="17"/>
      <c r="F418" s="17">
        <f t="shared" ref="F418:G418" si="549">F411</f>
        <v>0</v>
      </c>
      <c r="G418" s="17">
        <f t="shared" si="549"/>
        <v>4</v>
      </c>
      <c r="H418" s="135"/>
      <c r="I418" s="117">
        <f t="shared" si="524"/>
        <v>46013</v>
      </c>
      <c r="J418" s="88"/>
      <c r="K418" s="89"/>
      <c r="L418" s="90"/>
      <c r="M418" s="86"/>
      <c r="N418" s="87">
        <f t="shared" si="535"/>
        <v>4</v>
      </c>
      <c r="O418" s="85">
        <f t="shared" si="512"/>
        <v>4</v>
      </c>
      <c r="P418" s="85" t="str">
        <f t="shared" si="519"/>
        <v/>
      </c>
      <c r="Q418" s="149">
        <f t="shared" si="508"/>
        <v>0</v>
      </c>
      <c r="R418" s="116">
        <f t="shared" si="513"/>
        <v>0</v>
      </c>
      <c r="S418" s="107">
        <f t="shared" si="532"/>
        <v>4</v>
      </c>
      <c r="T418" s="44">
        <f t="shared" si="514"/>
        <v>1</v>
      </c>
      <c r="U418" s="7">
        <f t="shared" si="529"/>
        <v>0</v>
      </c>
      <c r="V418" s="13">
        <f t="shared" si="515"/>
        <v>46013</v>
      </c>
      <c r="W418" s="14" t="str">
        <f t="shared" si="520"/>
        <v>Pzt</v>
      </c>
      <c r="X418" s="4" t="str">
        <f t="shared" si="516"/>
        <v/>
      </c>
      <c r="Y418" s="46" t="str">
        <f t="shared" si="517"/>
        <v/>
      </c>
      <c r="Z418" s="142" t="str">
        <f t="shared" si="521"/>
        <v/>
      </c>
      <c r="AV418" s="27">
        <f t="shared" ca="1" si="525"/>
        <v>45926</v>
      </c>
      <c r="BB418" s="152">
        <f t="shared" si="526"/>
        <v>0</v>
      </c>
      <c r="BC418" s="147">
        <f t="shared" si="522"/>
        <v>0</v>
      </c>
    </row>
    <row r="419" spans="4:55" x14ac:dyDescent="0.25">
      <c r="D419" s="17"/>
      <c r="E419" s="17"/>
      <c r="F419" s="17">
        <f t="shared" ref="F419:G419" si="550">F412</f>
        <v>0</v>
      </c>
      <c r="G419" s="17">
        <f t="shared" si="550"/>
        <v>4</v>
      </c>
      <c r="H419" s="135"/>
      <c r="I419" s="117">
        <f t="shared" si="524"/>
        <v>46014</v>
      </c>
      <c r="J419" s="88"/>
      <c r="K419" s="89"/>
      <c r="L419" s="90"/>
      <c r="M419" s="86"/>
      <c r="N419" s="87">
        <f t="shared" si="535"/>
        <v>4</v>
      </c>
      <c r="O419" s="85">
        <f t="shared" si="512"/>
        <v>4</v>
      </c>
      <c r="P419" s="85" t="str">
        <f t="shared" si="519"/>
        <v/>
      </c>
      <c r="Q419" s="149">
        <f t="shared" si="508"/>
        <v>0</v>
      </c>
      <c r="R419" s="116">
        <f t="shared" si="513"/>
        <v>0</v>
      </c>
      <c r="S419" s="107">
        <f t="shared" si="532"/>
        <v>4</v>
      </c>
      <c r="T419" s="44">
        <f t="shared" si="514"/>
        <v>1</v>
      </c>
      <c r="U419" s="7">
        <f t="shared" si="529"/>
        <v>0</v>
      </c>
      <c r="V419" s="13">
        <f t="shared" si="515"/>
        <v>46014</v>
      </c>
      <c r="W419" s="14" t="str">
        <f t="shared" si="520"/>
        <v>Sal</v>
      </c>
      <c r="X419" s="4" t="str">
        <f t="shared" si="516"/>
        <v/>
      </c>
      <c r="Y419" s="46" t="str">
        <f t="shared" si="517"/>
        <v/>
      </c>
      <c r="Z419" s="142" t="str">
        <f t="shared" si="521"/>
        <v/>
      </c>
      <c r="AV419" s="27">
        <f t="shared" ca="1" si="525"/>
        <v>45927</v>
      </c>
      <c r="BB419" s="152">
        <f t="shared" si="526"/>
        <v>0</v>
      </c>
      <c r="BC419" s="147">
        <f t="shared" si="522"/>
        <v>0</v>
      </c>
    </row>
    <row r="420" spans="4:55" x14ac:dyDescent="0.25">
      <c r="D420" s="17"/>
      <c r="E420" s="17"/>
      <c r="F420" s="17">
        <f t="shared" ref="F420:G420" si="551">F413</f>
        <v>0</v>
      </c>
      <c r="G420" s="17">
        <f t="shared" si="551"/>
        <v>4</v>
      </c>
      <c r="H420" s="135"/>
      <c r="I420" s="117">
        <f t="shared" si="524"/>
        <v>46015</v>
      </c>
      <c r="J420" s="88"/>
      <c r="K420" s="89"/>
      <c r="L420" s="90"/>
      <c r="M420" s="86"/>
      <c r="N420" s="87">
        <f t="shared" si="535"/>
        <v>4</v>
      </c>
      <c r="O420" s="85">
        <f t="shared" si="512"/>
        <v>4</v>
      </c>
      <c r="P420" s="85" t="str">
        <f t="shared" si="519"/>
        <v/>
      </c>
      <c r="Q420" s="149">
        <f t="shared" si="508"/>
        <v>0</v>
      </c>
      <c r="R420" s="116">
        <f t="shared" si="513"/>
        <v>0</v>
      </c>
      <c r="S420" s="107">
        <f t="shared" si="532"/>
        <v>4</v>
      </c>
      <c r="T420" s="44">
        <f t="shared" si="514"/>
        <v>1</v>
      </c>
      <c r="U420" s="7">
        <f t="shared" si="529"/>
        <v>0</v>
      </c>
      <c r="V420" s="13">
        <f t="shared" si="515"/>
        <v>46015</v>
      </c>
      <c r="W420" s="14" t="str">
        <f t="shared" si="520"/>
        <v>Çar</v>
      </c>
      <c r="X420" s="4" t="str">
        <f t="shared" si="516"/>
        <v/>
      </c>
      <c r="Y420" s="46" t="str">
        <f t="shared" si="517"/>
        <v/>
      </c>
      <c r="Z420" s="142" t="str">
        <f t="shared" si="521"/>
        <v/>
      </c>
      <c r="AV420" s="27">
        <f t="shared" ca="1" si="525"/>
        <v>45928</v>
      </c>
      <c r="BB420" s="152">
        <f t="shared" si="526"/>
        <v>0</v>
      </c>
      <c r="BC420" s="147">
        <f t="shared" si="522"/>
        <v>0</v>
      </c>
    </row>
    <row r="421" spans="4:55" x14ac:dyDescent="0.25">
      <c r="D421" s="17"/>
      <c r="E421" s="17"/>
      <c r="F421" s="17">
        <f t="shared" ref="F421:G421" si="552">F414</f>
        <v>0</v>
      </c>
      <c r="G421" s="17">
        <f t="shared" si="552"/>
        <v>4</v>
      </c>
      <c r="H421" s="135"/>
      <c r="I421" s="117">
        <f t="shared" si="524"/>
        <v>46016</v>
      </c>
      <c r="J421" s="88"/>
      <c r="K421" s="89"/>
      <c r="L421" s="90"/>
      <c r="M421" s="86"/>
      <c r="N421" s="87">
        <f t="shared" si="535"/>
        <v>4</v>
      </c>
      <c r="O421" s="85">
        <f t="shared" si="512"/>
        <v>4</v>
      </c>
      <c r="P421" s="85" t="str">
        <f t="shared" si="519"/>
        <v/>
      </c>
      <c r="Q421" s="149">
        <f t="shared" si="508"/>
        <v>0</v>
      </c>
      <c r="R421" s="116">
        <f t="shared" si="513"/>
        <v>0</v>
      </c>
      <c r="S421" s="107">
        <f t="shared" si="532"/>
        <v>4</v>
      </c>
      <c r="T421" s="44">
        <f t="shared" si="514"/>
        <v>1</v>
      </c>
      <c r="U421" s="7">
        <f t="shared" si="529"/>
        <v>0</v>
      </c>
      <c r="V421" s="13">
        <f t="shared" si="515"/>
        <v>46016</v>
      </c>
      <c r="W421" s="14" t="str">
        <f t="shared" si="520"/>
        <v>Per</v>
      </c>
      <c r="X421" s="4" t="str">
        <f t="shared" si="516"/>
        <v/>
      </c>
      <c r="Y421" s="46" t="str">
        <f t="shared" si="517"/>
        <v/>
      </c>
      <c r="Z421" s="142" t="str">
        <f t="shared" si="521"/>
        <v/>
      </c>
      <c r="AV421" s="27">
        <f t="shared" ca="1" si="525"/>
        <v>45929</v>
      </c>
      <c r="BB421" s="152">
        <f t="shared" si="526"/>
        <v>0</v>
      </c>
      <c r="BC421" s="147">
        <f t="shared" si="522"/>
        <v>0</v>
      </c>
    </row>
    <row r="422" spans="4:55" x14ac:dyDescent="0.25">
      <c r="D422" s="17"/>
      <c r="E422" s="17"/>
      <c r="F422" s="17">
        <f t="shared" ref="F422:G422" si="553">F415</f>
        <v>0</v>
      </c>
      <c r="G422" s="17">
        <f t="shared" si="553"/>
        <v>4</v>
      </c>
      <c r="H422" s="135"/>
      <c r="I422" s="117">
        <f t="shared" si="524"/>
        <v>46017</v>
      </c>
      <c r="J422" s="88"/>
      <c r="K422" s="89"/>
      <c r="L422" s="90"/>
      <c r="M422" s="86"/>
      <c r="N422" s="87">
        <f t="shared" si="535"/>
        <v>4</v>
      </c>
      <c r="O422" s="85">
        <f t="shared" si="512"/>
        <v>4</v>
      </c>
      <c r="P422" s="85" t="str">
        <f t="shared" si="519"/>
        <v/>
      </c>
      <c r="Q422" s="149">
        <f t="shared" si="508"/>
        <v>0</v>
      </c>
      <c r="R422" s="116">
        <f t="shared" si="513"/>
        <v>0</v>
      </c>
      <c r="S422" s="107">
        <f t="shared" si="532"/>
        <v>4</v>
      </c>
      <c r="T422" s="44">
        <f t="shared" si="514"/>
        <v>1</v>
      </c>
      <c r="U422" s="7">
        <f t="shared" si="529"/>
        <v>0</v>
      </c>
      <c r="V422" s="13">
        <f t="shared" si="515"/>
        <v>46017</v>
      </c>
      <c r="W422" s="14" t="str">
        <f t="shared" si="520"/>
        <v>Cum</v>
      </c>
      <c r="X422" s="4" t="str">
        <f t="shared" si="516"/>
        <v/>
      </c>
      <c r="Y422" s="46" t="str">
        <f t="shared" si="517"/>
        <v/>
      </c>
      <c r="Z422" s="142" t="str">
        <f t="shared" si="521"/>
        <v/>
      </c>
      <c r="AV422" s="27">
        <f t="shared" ca="1" si="525"/>
        <v>45930</v>
      </c>
      <c r="BB422" s="152">
        <f t="shared" si="526"/>
        <v>0</v>
      </c>
      <c r="BC422" s="147">
        <f t="shared" si="522"/>
        <v>0</v>
      </c>
    </row>
    <row r="423" spans="4:55" x14ac:dyDescent="0.25">
      <c r="D423" s="17"/>
      <c r="E423" s="17"/>
      <c r="F423" s="17">
        <f t="shared" ref="F423:G423" si="554">F416</f>
        <v>0</v>
      </c>
      <c r="G423" s="17">
        <f t="shared" si="554"/>
        <v>0</v>
      </c>
      <c r="H423" s="135"/>
      <c r="I423" s="117">
        <f t="shared" si="524"/>
        <v>46018</v>
      </c>
      <c r="J423" s="88"/>
      <c r="K423" s="89"/>
      <c r="L423" s="90"/>
      <c r="M423" s="86"/>
      <c r="N423" s="87">
        <f t="shared" si="535"/>
        <v>0</v>
      </c>
      <c r="O423" s="85">
        <f t="shared" si="512"/>
        <v>0</v>
      </c>
      <c r="P423" s="85" t="str">
        <f t="shared" si="519"/>
        <v/>
      </c>
      <c r="Q423" s="149">
        <f t="shared" si="508"/>
        <v>0</v>
      </c>
      <c r="R423" s="116">
        <f t="shared" si="513"/>
        <v>0</v>
      </c>
      <c r="S423" s="107">
        <f t="shared" si="532"/>
        <v>0</v>
      </c>
      <c r="T423" s="44">
        <f t="shared" si="514"/>
        <v>1</v>
      </c>
      <c r="U423" s="7">
        <f t="shared" si="529"/>
        <v>0</v>
      </c>
      <c r="V423" s="13">
        <f t="shared" si="515"/>
        <v>46018</v>
      </c>
      <c r="W423" s="14" t="str">
        <f t="shared" si="520"/>
        <v>Cmt</v>
      </c>
      <c r="X423" s="4" t="str">
        <f t="shared" si="516"/>
        <v/>
      </c>
      <c r="Y423" s="46" t="str">
        <f t="shared" si="517"/>
        <v/>
      </c>
      <c r="Z423" s="142" t="str">
        <f t="shared" si="521"/>
        <v/>
      </c>
      <c r="AV423" s="27">
        <f t="shared" ca="1" si="525"/>
        <v>45931</v>
      </c>
      <c r="BB423" s="152">
        <f t="shared" si="526"/>
        <v>0</v>
      </c>
      <c r="BC423" s="147">
        <f t="shared" si="522"/>
        <v>0</v>
      </c>
    </row>
    <row r="424" spans="4:55" x14ac:dyDescent="0.25">
      <c r="D424" s="17"/>
      <c r="E424" s="17"/>
      <c r="F424" s="17">
        <f t="shared" ref="F424:G424" si="555">F417</f>
        <v>0</v>
      </c>
      <c r="G424" s="17">
        <f t="shared" si="555"/>
        <v>0</v>
      </c>
      <c r="H424" s="135"/>
      <c r="I424" s="117">
        <f t="shared" si="524"/>
        <v>46019</v>
      </c>
      <c r="J424" s="88"/>
      <c r="K424" s="89"/>
      <c r="L424" s="90"/>
      <c r="M424" s="86"/>
      <c r="N424" s="87">
        <f t="shared" si="535"/>
        <v>0</v>
      </c>
      <c r="O424" s="85">
        <f t="shared" si="512"/>
        <v>0</v>
      </c>
      <c r="P424" s="85" t="str">
        <f t="shared" si="519"/>
        <v/>
      </c>
      <c r="Q424" s="149">
        <f t="shared" si="508"/>
        <v>0</v>
      </c>
      <c r="R424" s="116">
        <f t="shared" si="513"/>
        <v>0</v>
      </c>
      <c r="S424" s="107">
        <f t="shared" si="532"/>
        <v>0</v>
      </c>
      <c r="T424" s="44">
        <f t="shared" si="514"/>
        <v>1</v>
      </c>
      <c r="U424" s="7">
        <f t="shared" si="529"/>
        <v>0</v>
      </c>
      <c r="V424" s="13">
        <f t="shared" si="515"/>
        <v>46019</v>
      </c>
      <c r="W424" s="14" t="str">
        <f t="shared" si="520"/>
        <v>Paz</v>
      </c>
      <c r="X424" s="4" t="str">
        <f t="shared" si="516"/>
        <v/>
      </c>
      <c r="Y424" s="46" t="str">
        <f t="shared" si="517"/>
        <v/>
      </c>
      <c r="Z424" s="142" t="str">
        <f t="shared" si="521"/>
        <v/>
      </c>
      <c r="AV424" s="27">
        <f t="shared" ca="1" si="525"/>
        <v>45932</v>
      </c>
      <c r="BB424" s="152">
        <f t="shared" si="526"/>
        <v>0</v>
      </c>
      <c r="BC424" s="147">
        <f t="shared" si="522"/>
        <v>0</v>
      </c>
    </row>
    <row r="425" spans="4:55" x14ac:dyDescent="0.25">
      <c r="D425" s="17"/>
      <c r="E425" s="17"/>
      <c r="F425" s="17">
        <f t="shared" ref="F425:G425" si="556">F418</f>
        <v>0</v>
      </c>
      <c r="G425" s="17">
        <f t="shared" si="556"/>
        <v>4</v>
      </c>
      <c r="H425" s="135"/>
      <c r="I425" s="117">
        <f t="shared" si="524"/>
        <v>46020</v>
      </c>
      <c r="J425" s="88"/>
      <c r="K425" s="89"/>
      <c r="L425" s="90"/>
      <c r="M425" s="86"/>
      <c r="N425" s="87">
        <f t="shared" si="535"/>
        <v>4</v>
      </c>
      <c r="O425" s="85">
        <f t="shared" si="512"/>
        <v>4</v>
      </c>
      <c r="P425" s="85" t="str">
        <f t="shared" si="519"/>
        <v/>
      </c>
      <c r="Q425" s="149">
        <f t="shared" si="508"/>
        <v>0</v>
      </c>
      <c r="R425" s="116">
        <f t="shared" si="513"/>
        <v>0</v>
      </c>
      <c r="S425" s="107">
        <f t="shared" si="532"/>
        <v>4</v>
      </c>
      <c r="T425" s="44">
        <f t="shared" si="514"/>
        <v>1</v>
      </c>
      <c r="U425" s="7">
        <f t="shared" si="529"/>
        <v>0</v>
      </c>
      <c r="V425" s="13">
        <f t="shared" si="515"/>
        <v>46020</v>
      </c>
      <c r="W425" s="14" t="str">
        <f t="shared" si="520"/>
        <v>Pzt</v>
      </c>
      <c r="X425" s="4" t="str">
        <f t="shared" si="516"/>
        <v/>
      </c>
      <c r="Y425" s="46" t="str">
        <f t="shared" si="517"/>
        <v/>
      </c>
      <c r="Z425" s="142" t="str">
        <f t="shared" si="521"/>
        <v/>
      </c>
      <c r="AV425" s="27">
        <f t="shared" ca="1" si="525"/>
        <v>45933</v>
      </c>
      <c r="BB425" s="152">
        <f t="shared" si="526"/>
        <v>0</v>
      </c>
      <c r="BC425" s="147">
        <f t="shared" si="522"/>
        <v>0</v>
      </c>
    </row>
    <row r="426" spans="4:55" x14ac:dyDescent="0.25">
      <c r="D426" s="17"/>
      <c r="E426" s="17"/>
      <c r="F426" s="17">
        <f t="shared" ref="F426:G426" si="557">F419</f>
        <v>0</v>
      </c>
      <c r="G426" s="17">
        <f t="shared" si="557"/>
        <v>4</v>
      </c>
      <c r="H426" s="135"/>
      <c r="I426" s="117">
        <f t="shared" si="524"/>
        <v>46021</v>
      </c>
      <c r="J426" s="88"/>
      <c r="K426" s="89"/>
      <c r="L426" s="90"/>
      <c r="M426" s="86"/>
      <c r="N426" s="87">
        <f t="shared" si="535"/>
        <v>4</v>
      </c>
      <c r="O426" s="85">
        <f t="shared" si="512"/>
        <v>4</v>
      </c>
      <c r="P426" s="85" t="str">
        <f t="shared" si="519"/>
        <v/>
      </c>
      <c r="Q426" s="149">
        <f t="shared" si="508"/>
        <v>0</v>
      </c>
      <c r="R426" s="116">
        <f t="shared" si="513"/>
        <v>0</v>
      </c>
      <c r="S426" s="107">
        <f t="shared" si="532"/>
        <v>4</v>
      </c>
      <c r="T426" s="44">
        <f t="shared" si="514"/>
        <v>1</v>
      </c>
      <c r="U426" s="7">
        <f t="shared" si="529"/>
        <v>0</v>
      </c>
      <c r="V426" s="13">
        <f t="shared" si="515"/>
        <v>46021</v>
      </c>
      <c r="W426" s="14" t="str">
        <f t="shared" si="520"/>
        <v>Sal</v>
      </c>
      <c r="X426" s="4" t="str">
        <f t="shared" si="516"/>
        <v/>
      </c>
      <c r="Y426" s="46" t="str">
        <f t="shared" si="517"/>
        <v/>
      </c>
      <c r="Z426" s="142" t="str">
        <f t="shared" si="521"/>
        <v/>
      </c>
      <c r="AV426" s="27">
        <f t="shared" ca="1" si="525"/>
        <v>45934</v>
      </c>
      <c r="BB426" s="152">
        <f t="shared" si="526"/>
        <v>0</v>
      </c>
      <c r="BC426" s="147">
        <f t="shared" si="522"/>
        <v>0</v>
      </c>
    </row>
    <row r="427" spans="4:55" x14ac:dyDescent="0.25">
      <c r="D427" s="17"/>
      <c r="E427" s="17"/>
      <c r="F427" s="17">
        <f t="shared" ref="F427:G427" si="558">F420</f>
        <v>0</v>
      </c>
      <c r="G427" s="17">
        <f t="shared" si="558"/>
        <v>4</v>
      </c>
      <c r="H427" s="135"/>
      <c r="I427" s="117">
        <f t="shared" si="524"/>
        <v>46022</v>
      </c>
      <c r="J427" s="88"/>
      <c r="K427" s="89"/>
      <c r="L427" s="90"/>
      <c r="M427" s="86"/>
      <c r="N427" s="87">
        <f t="shared" si="535"/>
        <v>4</v>
      </c>
      <c r="O427" s="85">
        <f t="shared" si="512"/>
        <v>4</v>
      </c>
      <c r="P427" s="85" t="str">
        <f t="shared" si="519"/>
        <v/>
      </c>
      <c r="Q427" s="149">
        <f t="shared" si="508"/>
        <v>0</v>
      </c>
      <c r="R427" s="116">
        <f t="shared" si="513"/>
        <v>0</v>
      </c>
      <c r="S427" s="107">
        <f t="shared" si="532"/>
        <v>4</v>
      </c>
      <c r="T427" s="44">
        <f t="shared" si="514"/>
        <v>1</v>
      </c>
      <c r="U427" s="7">
        <f t="shared" si="529"/>
        <v>0</v>
      </c>
      <c r="V427" s="13">
        <f t="shared" si="515"/>
        <v>46022</v>
      </c>
      <c r="W427" s="14" t="str">
        <f t="shared" si="520"/>
        <v>Çar</v>
      </c>
      <c r="X427" s="4" t="str">
        <f t="shared" si="516"/>
        <v/>
      </c>
      <c r="Y427" s="46" t="str">
        <f t="shared" si="517"/>
        <v/>
      </c>
      <c r="Z427" s="142" t="str">
        <f t="shared" si="521"/>
        <v/>
      </c>
      <c r="AV427" s="27">
        <f t="shared" ca="1" si="525"/>
        <v>45935</v>
      </c>
      <c r="BB427" s="152">
        <f t="shared" si="526"/>
        <v>0</v>
      </c>
      <c r="BC427" s="147">
        <f t="shared" si="522"/>
        <v>0</v>
      </c>
    </row>
    <row r="428" spans="4:55" x14ac:dyDescent="0.25">
      <c r="D428" s="17"/>
      <c r="E428" s="17"/>
      <c r="F428" s="17">
        <f t="shared" ref="F428:G428" si="559">F421</f>
        <v>0</v>
      </c>
      <c r="G428" s="17">
        <f t="shared" si="559"/>
        <v>4</v>
      </c>
      <c r="H428" s="135"/>
      <c r="I428" s="117">
        <f t="shared" si="524"/>
        <v>46023</v>
      </c>
      <c r="J428" s="88"/>
      <c r="K428" s="89"/>
      <c r="L428" s="90"/>
      <c r="M428" s="86"/>
      <c r="N428" s="87">
        <f t="shared" si="535"/>
        <v>4</v>
      </c>
      <c r="O428" s="85">
        <f t="shared" si="512"/>
        <v>0</v>
      </c>
      <c r="P428" s="85" t="str">
        <f t="shared" si="519"/>
        <v/>
      </c>
      <c r="Q428" s="149">
        <f t="shared" si="508"/>
        <v>0</v>
      </c>
      <c r="R428" s="116">
        <f t="shared" si="513"/>
        <v>0</v>
      </c>
      <c r="S428" s="107">
        <f t="shared" si="532"/>
        <v>0</v>
      </c>
      <c r="T428" s="44">
        <f t="shared" si="514"/>
        <v>0</v>
      </c>
      <c r="U428" s="7">
        <f t="shared" si="529"/>
        <v>0</v>
      </c>
      <c r="V428" s="13">
        <f t="shared" si="515"/>
        <v>46023</v>
      </c>
      <c r="W428" s="14" t="str">
        <f t="shared" si="520"/>
        <v>Per</v>
      </c>
      <c r="X428" s="4" t="str">
        <f t="shared" si="516"/>
        <v/>
      </c>
      <c r="Y428" s="46">
        <f t="shared" si="517"/>
        <v>46023</v>
      </c>
      <c r="Z428" s="142" t="str">
        <f t="shared" si="521"/>
        <v>YILBAŞI TATİLİ</v>
      </c>
      <c r="AV428" s="27">
        <f t="shared" ca="1" si="525"/>
        <v>45936</v>
      </c>
      <c r="BB428" s="152">
        <f t="shared" si="526"/>
        <v>0</v>
      </c>
      <c r="BC428" s="147">
        <f t="shared" si="522"/>
        <v>0</v>
      </c>
    </row>
    <row r="429" spans="4:55" x14ac:dyDescent="0.25">
      <c r="D429" s="17"/>
      <c r="E429" s="17"/>
      <c r="F429" s="17">
        <f t="shared" ref="F429:G429" si="560">F422</f>
        <v>0</v>
      </c>
      <c r="G429" s="17">
        <f t="shared" si="560"/>
        <v>4</v>
      </c>
      <c r="H429" s="135"/>
      <c r="I429" s="117">
        <f t="shared" si="524"/>
        <v>46024</v>
      </c>
      <c r="J429" s="88"/>
      <c r="K429" s="89"/>
      <c r="L429" s="90"/>
      <c r="M429" s="86"/>
      <c r="N429" s="87">
        <f t="shared" si="535"/>
        <v>4</v>
      </c>
      <c r="O429" s="85">
        <f t="shared" si="512"/>
        <v>4</v>
      </c>
      <c r="P429" s="85" t="str">
        <f t="shared" si="519"/>
        <v/>
      </c>
      <c r="Q429" s="149">
        <f t="shared" si="508"/>
        <v>0</v>
      </c>
      <c r="R429" s="116">
        <f t="shared" si="513"/>
        <v>0</v>
      </c>
      <c r="S429" s="107">
        <f t="shared" si="532"/>
        <v>4</v>
      </c>
      <c r="T429" s="44">
        <f t="shared" si="514"/>
        <v>1</v>
      </c>
      <c r="U429" s="7">
        <f t="shared" si="529"/>
        <v>0</v>
      </c>
      <c r="V429" s="13">
        <f t="shared" si="515"/>
        <v>46024</v>
      </c>
      <c r="W429" s="14" t="str">
        <f t="shared" si="520"/>
        <v>Cum</v>
      </c>
      <c r="X429" s="4" t="str">
        <f t="shared" si="516"/>
        <v/>
      </c>
      <c r="Y429" s="46" t="str">
        <f t="shared" si="517"/>
        <v/>
      </c>
      <c r="Z429" s="142" t="str">
        <f t="shared" si="521"/>
        <v/>
      </c>
      <c r="AV429" s="27">
        <f t="shared" ca="1" si="525"/>
        <v>45937</v>
      </c>
      <c r="BB429" s="152">
        <f t="shared" si="526"/>
        <v>0</v>
      </c>
      <c r="BC429" s="147">
        <f t="shared" si="522"/>
        <v>0</v>
      </c>
    </row>
    <row r="430" spans="4:55" x14ac:dyDescent="0.25">
      <c r="D430" s="17"/>
      <c r="E430" s="17"/>
      <c r="F430" s="17">
        <f t="shared" ref="F430:G430" si="561">F423</f>
        <v>0</v>
      </c>
      <c r="G430" s="17">
        <f t="shared" si="561"/>
        <v>0</v>
      </c>
      <c r="H430" s="135"/>
      <c r="I430" s="117">
        <f t="shared" si="524"/>
        <v>46025</v>
      </c>
      <c r="J430" s="88"/>
      <c r="K430" s="89"/>
      <c r="L430" s="90"/>
      <c r="M430" s="86"/>
      <c r="N430" s="87">
        <f t="shared" si="535"/>
        <v>0</v>
      </c>
      <c r="O430" s="85">
        <f t="shared" si="512"/>
        <v>0</v>
      </c>
      <c r="P430" s="85" t="str">
        <f t="shared" si="519"/>
        <v/>
      </c>
      <c r="Q430" s="149">
        <f t="shared" si="508"/>
        <v>0</v>
      </c>
      <c r="R430" s="116">
        <f t="shared" si="513"/>
        <v>0</v>
      </c>
      <c r="S430" s="107">
        <f t="shared" si="532"/>
        <v>0</v>
      </c>
      <c r="T430" s="44">
        <f t="shared" si="514"/>
        <v>1</v>
      </c>
      <c r="U430" s="7">
        <f t="shared" si="529"/>
        <v>0</v>
      </c>
      <c r="V430" s="13">
        <f t="shared" si="515"/>
        <v>46025</v>
      </c>
      <c r="W430" s="14" t="str">
        <f t="shared" si="520"/>
        <v>Cmt</v>
      </c>
      <c r="X430" s="4" t="str">
        <f t="shared" si="516"/>
        <v/>
      </c>
      <c r="Y430" s="46" t="str">
        <f t="shared" si="517"/>
        <v/>
      </c>
      <c r="Z430" s="142" t="str">
        <f t="shared" si="521"/>
        <v/>
      </c>
      <c r="AV430" s="27">
        <f t="shared" ca="1" si="525"/>
        <v>45938</v>
      </c>
      <c r="BB430" s="152">
        <f t="shared" si="526"/>
        <v>0</v>
      </c>
      <c r="BC430" s="147">
        <f t="shared" si="522"/>
        <v>0</v>
      </c>
    </row>
    <row r="431" spans="4:55" x14ac:dyDescent="0.25">
      <c r="D431" s="17"/>
      <c r="E431" s="17"/>
      <c r="F431" s="17">
        <f t="shared" ref="F431:G431" si="562">F424</f>
        <v>0</v>
      </c>
      <c r="G431" s="17">
        <f t="shared" si="562"/>
        <v>0</v>
      </c>
      <c r="H431" s="135"/>
      <c r="I431" s="117">
        <f t="shared" si="524"/>
        <v>46026</v>
      </c>
      <c r="J431" s="88"/>
      <c r="K431" s="89"/>
      <c r="L431" s="90"/>
      <c r="M431" s="86"/>
      <c r="N431" s="87">
        <f t="shared" si="535"/>
        <v>0</v>
      </c>
      <c r="O431" s="85">
        <f t="shared" si="512"/>
        <v>0</v>
      </c>
      <c r="P431" s="85" t="str">
        <f t="shared" si="519"/>
        <v/>
      </c>
      <c r="Q431" s="149">
        <f t="shared" si="508"/>
        <v>0</v>
      </c>
      <c r="R431" s="116">
        <f t="shared" si="513"/>
        <v>0</v>
      </c>
      <c r="S431" s="107">
        <f t="shared" si="532"/>
        <v>0</v>
      </c>
      <c r="T431" s="44">
        <f t="shared" si="514"/>
        <v>1</v>
      </c>
      <c r="U431" s="7">
        <f t="shared" si="529"/>
        <v>0</v>
      </c>
      <c r="V431" s="13">
        <f t="shared" si="515"/>
        <v>46026</v>
      </c>
      <c r="W431" s="14" t="str">
        <f t="shared" si="520"/>
        <v>Paz</v>
      </c>
      <c r="X431" s="4" t="str">
        <f t="shared" si="516"/>
        <v/>
      </c>
      <c r="Y431" s="46" t="str">
        <f t="shared" si="517"/>
        <v/>
      </c>
      <c r="Z431" s="142" t="str">
        <f t="shared" si="521"/>
        <v/>
      </c>
      <c r="AV431" s="27">
        <f t="shared" ca="1" si="525"/>
        <v>45939</v>
      </c>
      <c r="BB431" s="152">
        <f t="shared" si="526"/>
        <v>0</v>
      </c>
      <c r="BC431" s="147">
        <f t="shared" si="522"/>
        <v>0</v>
      </c>
    </row>
    <row r="432" spans="4:55" x14ac:dyDescent="0.25">
      <c r="D432" s="17"/>
      <c r="E432" s="17"/>
      <c r="F432" s="17">
        <f t="shared" ref="F432:G432" si="563">F425</f>
        <v>0</v>
      </c>
      <c r="G432" s="17">
        <f t="shared" si="563"/>
        <v>4</v>
      </c>
      <c r="H432" s="135"/>
      <c r="I432" s="117">
        <f t="shared" si="524"/>
        <v>46027</v>
      </c>
      <c r="J432" s="88"/>
      <c r="K432" s="89"/>
      <c r="L432" s="90"/>
      <c r="M432" s="86"/>
      <c r="N432" s="87">
        <f t="shared" si="535"/>
        <v>4</v>
      </c>
      <c r="O432" s="85">
        <f t="shared" si="512"/>
        <v>4</v>
      </c>
      <c r="P432" s="85" t="str">
        <f t="shared" si="519"/>
        <v/>
      </c>
      <c r="Q432" s="149">
        <f t="shared" si="508"/>
        <v>0</v>
      </c>
      <c r="R432" s="116">
        <f t="shared" si="513"/>
        <v>0</v>
      </c>
      <c r="S432" s="107">
        <f t="shared" si="532"/>
        <v>4</v>
      </c>
      <c r="T432" s="44">
        <f t="shared" si="514"/>
        <v>1</v>
      </c>
      <c r="U432" s="7">
        <f t="shared" si="529"/>
        <v>0</v>
      </c>
      <c r="V432" s="13">
        <f t="shared" si="515"/>
        <v>46027</v>
      </c>
      <c r="W432" s="14" t="str">
        <f t="shared" si="520"/>
        <v>Pzt</v>
      </c>
      <c r="X432" s="4" t="str">
        <f t="shared" si="516"/>
        <v/>
      </c>
      <c r="Y432" s="46" t="str">
        <f t="shared" si="517"/>
        <v/>
      </c>
      <c r="Z432" s="142" t="str">
        <f t="shared" si="521"/>
        <v/>
      </c>
      <c r="AV432" s="27">
        <f t="shared" ca="1" si="525"/>
        <v>45940</v>
      </c>
      <c r="BB432" s="152">
        <f t="shared" si="526"/>
        <v>0</v>
      </c>
      <c r="BC432" s="147">
        <f t="shared" si="522"/>
        <v>0</v>
      </c>
    </row>
    <row r="433" spans="4:55" x14ac:dyDescent="0.25">
      <c r="D433" s="17"/>
      <c r="E433" s="17"/>
      <c r="F433" s="17">
        <f t="shared" ref="F433:G433" si="564">F426</f>
        <v>0</v>
      </c>
      <c r="G433" s="17">
        <f t="shared" si="564"/>
        <v>4</v>
      </c>
      <c r="H433" s="135"/>
      <c r="I433" s="117">
        <f t="shared" si="524"/>
        <v>46028</v>
      </c>
      <c r="J433" s="88"/>
      <c r="K433" s="89"/>
      <c r="L433" s="90"/>
      <c r="M433" s="86"/>
      <c r="N433" s="87">
        <f t="shared" si="535"/>
        <v>4</v>
      </c>
      <c r="O433" s="85">
        <f t="shared" si="512"/>
        <v>4</v>
      </c>
      <c r="P433" s="85" t="str">
        <f t="shared" si="519"/>
        <v/>
      </c>
      <c r="Q433" s="149">
        <f t="shared" si="508"/>
        <v>0</v>
      </c>
      <c r="R433" s="116">
        <f t="shared" si="513"/>
        <v>0</v>
      </c>
      <c r="S433" s="107">
        <f t="shared" si="532"/>
        <v>4</v>
      </c>
      <c r="T433" s="44">
        <f t="shared" si="514"/>
        <v>1</v>
      </c>
      <c r="U433" s="7">
        <f t="shared" si="529"/>
        <v>0</v>
      </c>
      <c r="V433" s="13">
        <f t="shared" si="515"/>
        <v>46028</v>
      </c>
      <c r="W433" s="14" t="str">
        <f t="shared" si="520"/>
        <v>Sal</v>
      </c>
      <c r="X433" s="4" t="str">
        <f t="shared" si="516"/>
        <v/>
      </c>
      <c r="Y433" s="46" t="str">
        <f t="shared" si="517"/>
        <v/>
      </c>
      <c r="Z433" s="142" t="str">
        <f t="shared" si="521"/>
        <v/>
      </c>
      <c r="AV433" s="27">
        <f t="shared" ca="1" si="525"/>
        <v>45941</v>
      </c>
      <c r="BB433" s="152">
        <f t="shared" si="526"/>
        <v>0</v>
      </c>
      <c r="BC433" s="147">
        <f t="shared" si="522"/>
        <v>0</v>
      </c>
    </row>
    <row r="434" spans="4:55" x14ac:dyDescent="0.25">
      <c r="D434" s="17"/>
      <c r="E434" s="17"/>
      <c r="F434" s="17">
        <f t="shared" ref="F434:G434" si="565">F427</f>
        <v>0</v>
      </c>
      <c r="G434" s="17">
        <f t="shared" si="565"/>
        <v>4</v>
      </c>
      <c r="H434" s="135"/>
      <c r="I434" s="117">
        <f t="shared" si="524"/>
        <v>46029</v>
      </c>
      <c r="J434" s="88"/>
      <c r="K434" s="89"/>
      <c r="L434" s="90"/>
      <c r="M434" s="86"/>
      <c r="N434" s="87">
        <f t="shared" si="535"/>
        <v>4</v>
      </c>
      <c r="O434" s="85">
        <f t="shared" si="512"/>
        <v>4</v>
      </c>
      <c r="P434" s="85" t="str">
        <f t="shared" si="519"/>
        <v/>
      </c>
      <c r="Q434" s="149">
        <f t="shared" si="508"/>
        <v>0</v>
      </c>
      <c r="R434" s="116">
        <f t="shared" si="513"/>
        <v>0</v>
      </c>
      <c r="S434" s="107">
        <f t="shared" si="532"/>
        <v>4</v>
      </c>
      <c r="T434" s="44">
        <f t="shared" si="514"/>
        <v>1</v>
      </c>
      <c r="U434" s="7">
        <f t="shared" si="529"/>
        <v>0</v>
      </c>
      <c r="V434" s="13">
        <f t="shared" si="515"/>
        <v>46029</v>
      </c>
      <c r="W434" s="14" t="str">
        <f t="shared" si="520"/>
        <v>Çar</v>
      </c>
      <c r="X434" s="4" t="str">
        <f t="shared" si="516"/>
        <v/>
      </c>
      <c r="Y434" s="46" t="str">
        <f t="shared" si="517"/>
        <v/>
      </c>
      <c r="Z434" s="142" t="str">
        <f t="shared" si="521"/>
        <v/>
      </c>
      <c r="AV434" s="27">
        <f t="shared" ca="1" si="525"/>
        <v>45942</v>
      </c>
      <c r="BB434" s="152">
        <f t="shared" si="526"/>
        <v>0</v>
      </c>
      <c r="BC434" s="147">
        <f t="shared" si="522"/>
        <v>0</v>
      </c>
    </row>
    <row r="435" spans="4:55" x14ac:dyDescent="0.25">
      <c r="D435" s="17"/>
      <c r="E435" s="17"/>
      <c r="F435" s="17">
        <f t="shared" ref="F435:G435" si="566">F428</f>
        <v>0</v>
      </c>
      <c r="G435" s="17">
        <f t="shared" si="566"/>
        <v>4</v>
      </c>
      <c r="H435" s="135"/>
      <c r="I435" s="117">
        <f t="shared" si="524"/>
        <v>46030</v>
      </c>
      <c r="J435" s="88"/>
      <c r="K435" s="89"/>
      <c r="L435" s="90"/>
      <c r="M435" s="86"/>
      <c r="N435" s="87">
        <f t="shared" si="535"/>
        <v>4</v>
      </c>
      <c r="O435" s="85">
        <f t="shared" si="512"/>
        <v>4</v>
      </c>
      <c r="P435" s="85" t="str">
        <f t="shared" si="519"/>
        <v/>
      </c>
      <c r="Q435" s="149">
        <f t="shared" si="508"/>
        <v>0</v>
      </c>
      <c r="R435" s="116">
        <f t="shared" si="513"/>
        <v>0</v>
      </c>
      <c r="S435" s="107">
        <f t="shared" si="532"/>
        <v>4</v>
      </c>
      <c r="T435" s="44">
        <f t="shared" si="514"/>
        <v>1</v>
      </c>
      <c r="U435" s="7">
        <f t="shared" si="529"/>
        <v>0</v>
      </c>
      <c r="V435" s="13">
        <f t="shared" si="515"/>
        <v>46030</v>
      </c>
      <c r="W435" s="14" t="str">
        <f t="shared" si="520"/>
        <v>Per</v>
      </c>
      <c r="X435" s="4" t="str">
        <f t="shared" si="516"/>
        <v/>
      </c>
      <c r="Y435" s="46" t="str">
        <f t="shared" si="517"/>
        <v/>
      </c>
      <c r="Z435" s="142" t="str">
        <f t="shared" si="521"/>
        <v/>
      </c>
      <c r="AV435" s="27">
        <f t="shared" ca="1" si="525"/>
        <v>45943</v>
      </c>
      <c r="BB435" s="152">
        <f t="shared" si="526"/>
        <v>0</v>
      </c>
      <c r="BC435" s="147">
        <f t="shared" si="522"/>
        <v>0</v>
      </c>
    </row>
    <row r="436" spans="4:55" x14ac:dyDescent="0.25">
      <c r="D436" s="17"/>
      <c r="E436" s="17"/>
      <c r="F436" s="17">
        <f t="shared" ref="F436:G436" si="567">F429</f>
        <v>0</v>
      </c>
      <c r="G436" s="17">
        <f t="shared" si="567"/>
        <v>4</v>
      </c>
      <c r="H436" s="135"/>
      <c r="I436" s="117">
        <f t="shared" si="524"/>
        <v>46031</v>
      </c>
      <c r="J436" s="88"/>
      <c r="K436" s="89"/>
      <c r="L436" s="90"/>
      <c r="M436" s="86"/>
      <c r="N436" s="87">
        <f t="shared" si="535"/>
        <v>4</v>
      </c>
      <c r="O436" s="85">
        <f t="shared" si="512"/>
        <v>4</v>
      </c>
      <c r="P436" s="85" t="str">
        <f t="shared" si="519"/>
        <v/>
      </c>
      <c r="Q436" s="149">
        <f t="shared" si="508"/>
        <v>0</v>
      </c>
      <c r="R436" s="116">
        <f t="shared" si="513"/>
        <v>0</v>
      </c>
      <c r="S436" s="107">
        <f t="shared" si="532"/>
        <v>4</v>
      </c>
      <c r="T436" s="44">
        <f t="shared" si="514"/>
        <v>1</v>
      </c>
      <c r="U436" s="7">
        <f t="shared" si="529"/>
        <v>0</v>
      </c>
      <c r="V436" s="13">
        <f t="shared" si="515"/>
        <v>46031</v>
      </c>
      <c r="W436" s="14" t="str">
        <f t="shared" si="520"/>
        <v>Cum</v>
      </c>
      <c r="X436" s="4" t="str">
        <f t="shared" si="516"/>
        <v/>
      </c>
      <c r="Y436" s="46" t="str">
        <f t="shared" si="517"/>
        <v/>
      </c>
      <c r="Z436" s="142" t="str">
        <f t="shared" si="521"/>
        <v/>
      </c>
      <c r="AV436" s="27">
        <f t="shared" ca="1" si="525"/>
        <v>45944</v>
      </c>
      <c r="BB436" s="152">
        <f t="shared" si="526"/>
        <v>0</v>
      </c>
      <c r="BC436" s="147">
        <f t="shared" si="522"/>
        <v>0</v>
      </c>
    </row>
    <row r="437" spans="4:55" x14ac:dyDescent="0.25">
      <c r="D437" s="17"/>
      <c r="E437" s="17"/>
      <c r="F437" s="17">
        <f t="shared" ref="F437:G437" si="568">F430</f>
        <v>0</v>
      </c>
      <c r="G437" s="17">
        <f t="shared" si="568"/>
        <v>0</v>
      </c>
      <c r="H437" s="135"/>
      <c r="I437" s="117">
        <f t="shared" si="524"/>
        <v>46032</v>
      </c>
      <c r="J437" s="88"/>
      <c r="K437" s="89"/>
      <c r="L437" s="90"/>
      <c r="M437" s="86"/>
      <c r="N437" s="87">
        <f t="shared" si="535"/>
        <v>0</v>
      </c>
      <c r="O437" s="85">
        <f t="shared" si="512"/>
        <v>0</v>
      </c>
      <c r="P437" s="85" t="str">
        <f t="shared" si="519"/>
        <v/>
      </c>
      <c r="Q437" s="149">
        <f t="shared" si="508"/>
        <v>0</v>
      </c>
      <c r="R437" s="116">
        <f t="shared" si="513"/>
        <v>0</v>
      </c>
      <c r="S437" s="107">
        <f t="shared" si="532"/>
        <v>0</v>
      </c>
      <c r="T437" s="44">
        <f t="shared" si="514"/>
        <v>1</v>
      </c>
      <c r="U437" s="7">
        <f t="shared" si="529"/>
        <v>0</v>
      </c>
      <c r="V437" s="13">
        <f t="shared" si="515"/>
        <v>46032</v>
      </c>
      <c r="W437" s="14" t="str">
        <f t="shared" si="520"/>
        <v>Cmt</v>
      </c>
      <c r="X437" s="4" t="str">
        <f t="shared" si="516"/>
        <v/>
      </c>
      <c r="Y437" s="46" t="str">
        <f t="shared" si="517"/>
        <v/>
      </c>
      <c r="Z437" s="142" t="str">
        <f t="shared" si="521"/>
        <v/>
      </c>
      <c r="AV437" s="27">
        <f t="shared" ca="1" si="525"/>
        <v>45945</v>
      </c>
      <c r="BB437" s="152">
        <f t="shared" si="526"/>
        <v>0</v>
      </c>
      <c r="BC437" s="147">
        <f t="shared" si="522"/>
        <v>0</v>
      </c>
    </row>
    <row r="438" spans="4:55" x14ac:dyDescent="0.25">
      <c r="D438" s="17"/>
      <c r="E438" s="17"/>
      <c r="F438" s="17">
        <f t="shared" ref="F438:G438" si="569">F431</f>
        <v>0</v>
      </c>
      <c r="G438" s="17">
        <f t="shared" si="569"/>
        <v>0</v>
      </c>
      <c r="H438" s="135"/>
      <c r="I438" s="117">
        <f t="shared" si="524"/>
        <v>46033</v>
      </c>
      <c r="J438" s="88"/>
      <c r="K438" s="89"/>
      <c r="L438" s="90"/>
      <c r="M438" s="86"/>
      <c r="N438" s="87">
        <f t="shared" si="535"/>
        <v>0</v>
      </c>
      <c r="O438" s="85">
        <f t="shared" si="512"/>
        <v>0</v>
      </c>
      <c r="P438" s="85" t="str">
        <f t="shared" si="519"/>
        <v/>
      </c>
      <c r="Q438" s="149">
        <f t="shared" si="508"/>
        <v>0</v>
      </c>
      <c r="R438" s="116">
        <f t="shared" si="513"/>
        <v>0</v>
      </c>
      <c r="S438" s="107">
        <f t="shared" si="532"/>
        <v>0</v>
      </c>
      <c r="T438" s="44">
        <f t="shared" si="514"/>
        <v>1</v>
      </c>
      <c r="U438" s="7">
        <f t="shared" si="529"/>
        <v>0</v>
      </c>
      <c r="V438" s="13">
        <f t="shared" si="515"/>
        <v>46033</v>
      </c>
      <c r="W438" s="14" t="str">
        <f t="shared" si="520"/>
        <v>Paz</v>
      </c>
      <c r="X438" s="4" t="str">
        <f t="shared" si="516"/>
        <v/>
      </c>
      <c r="Y438" s="46" t="str">
        <f t="shared" si="517"/>
        <v/>
      </c>
      <c r="Z438" s="142" t="str">
        <f t="shared" si="521"/>
        <v/>
      </c>
      <c r="AV438" s="27">
        <f t="shared" ca="1" si="525"/>
        <v>45946</v>
      </c>
      <c r="BB438" s="152">
        <f t="shared" si="526"/>
        <v>0</v>
      </c>
      <c r="BC438" s="147">
        <f t="shared" si="522"/>
        <v>0</v>
      </c>
    </row>
    <row r="439" spans="4:55" x14ac:dyDescent="0.25">
      <c r="D439" s="17"/>
      <c r="E439" s="17"/>
      <c r="F439" s="17">
        <f t="shared" ref="F439:G439" si="570">F432</f>
        <v>0</v>
      </c>
      <c r="G439" s="17">
        <f t="shared" si="570"/>
        <v>4</v>
      </c>
      <c r="H439" s="135"/>
      <c r="I439" s="117">
        <f t="shared" si="524"/>
        <v>46034</v>
      </c>
      <c r="J439" s="88"/>
      <c r="K439" s="89"/>
      <c r="L439" s="90"/>
      <c r="M439" s="86"/>
      <c r="N439" s="87">
        <f t="shared" si="535"/>
        <v>4</v>
      </c>
      <c r="O439" s="85">
        <f t="shared" si="512"/>
        <v>4</v>
      </c>
      <c r="P439" s="85" t="str">
        <f t="shared" si="519"/>
        <v/>
      </c>
      <c r="Q439" s="149">
        <f t="shared" si="508"/>
        <v>0</v>
      </c>
      <c r="R439" s="116">
        <f t="shared" si="513"/>
        <v>0</v>
      </c>
      <c r="S439" s="107">
        <f t="shared" si="532"/>
        <v>4</v>
      </c>
      <c r="T439" s="44">
        <f t="shared" si="514"/>
        <v>1</v>
      </c>
      <c r="U439" s="7">
        <f t="shared" si="529"/>
        <v>0</v>
      </c>
      <c r="V439" s="13">
        <f t="shared" si="515"/>
        <v>46034</v>
      </c>
      <c r="W439" s="14" t="str">
        <f t="shared" si="520"/>
        <v>Pzt</v>
      </c>
      <c r="X439" s="4" t="str">
        <f t="shared" si="516"/>
        <v/>
      </c>
      <c r="Y439" s="46" t="str">
        <f t="shared" si="517"/>
        <v/>
      </c>
      <c r="Z439" s="142" t="str">
        <f t="shared" si="521"/>
        <v/>
      </c>
      <c r="AV439" s="27">
        <f t="shared" ca="1" si="525"/>
        <v>45947</v>
      </c>
      <c r="BB439" s="152">
        <f t="shared" si="526"/>
        <v>0</v>
      </c>
      <c r="BC439" s="147">
        <f t="shared" si="522"/>
        <v>0</v>
      </c>
    </row>
    <row r="440" spans="4:55" x14ac:dyDescent="0.25">
      <c r="D440" s="17"/>
      <c r="E440" s="17"/>
      <c r="F440" s="17">
        <f t="shared" ref="F440:G440" si="571">F433</f>
        <v>0</v>
      </c>
      <c r="G440" s="17">
        <f t="shared" si="571"/>
        <v>4</v>
      </c>
      <c r="H440" s="135"/>
      <c r="I440" s="117">
        <f t="shared" si="524"/>
        <v>46035</v>
      </c>
      <c r="J440" s="88"/>
      <c r="K440" s="89"/>
      <c r="L440" s="90"/>
      <c r="M440" s="86"/>
      <c r="N440" s="87">
        <f t="shared" si="535"/>
        <v>4</v>
      </c>
      <c r="O440" s="85">
        <f t="shared" si="512"/>
        <v>4</v>
      </c>
      <c r="P440" s="85" t="str">
        <f t="shared" si="519"/>
        <v/>
      </c>
      <c r="Q440" s="149">
        <f t="shared" si="508"/>
        <v>0</v>
      </c>
      <c r="R440" s="116">
        <f t="shared" si="513"/>
        <v>0</v>
      </c>
      <c r="S440" s="107">
        <f t="shared" si="532"/>
        <v>4</v>
      </c>
      <c r="T440" s="44">
        <f t="shared" si="514"/>
        <v>1</v>
      </c>
      <c r="U440" s="7">
        <f t="shared" si="529"/>
        <v>0</v>
      </c>
      <c r="V440" s="13">
        <f t="shared" si="515"/>
        <v>46035</v>
      </c>
      <c r="W440" s="14" t="str">
        <f t="shared" si="520"/>
        <v>Sal</v>
      </c>
      <c r="X440" s="4" t="str">
        <f t="shared" si="516"/>
        <v/>
      </c>
      <c r="Y440" s="46" t="str">
        <f t="shared" si="517"/>
        <v/>
      </c>
      <c r="Z440" s="142" t="str">
        <f t="shared" si="521"/>
        <v/>
      </c>
      <c r="AV440" s="27">
        <f t="shared" ca="1" si="525"/>
        <v>45948</v>
      </c>
      <c r="BB440" s="152">
        <f t="shared" si="526"/>
        <v>0</v>
      </c>
      <c r="BC440" s="147">
        <f t="shared" si="522"/>
        <v>0</v>
      </c>
    </row>
    <row r="441" spans="4:55" x14ac:dyDescent="0.25">
      <c r="D441" s="17"/>
      <c r="E441" s="17"/>
      <c r="F441" s="17">
        <f t="shared" ref="F441:G441" si="572">F434</f>
        <v>0</v>
      </c>
      <c r="G441" s="17">
        <f t="shared" si="572"/>
        <v>4</v>
      </c>
      <c r="H441" s="135"/>
      <c r="I441" s="117">
        <f t="shared" si="524"/>
        <v>46036</v>
      </c>
      <c r="J441" s="88"/>
      <c r="K441" s="89"/>
      <c r="L441" s="90"/>
      <c r="M441" s="86"/>
      <c r="N441" s="87">
        <f t="shared" si="535"/>
        <v>4</v>
      </c>
      <c r="O441" s="85">
        <f t="shared" si="512"/>
        <v>4</v>
      </c>
      <c r="P441" s="85" t="str">
        <f t="shared" si="519"/>
        <v/>
      </c>
      <c r="Q441" s="149">
        <f t="shared" si="508"/>
        <v>0</v>
      </c>
      <c r="R441" s="116">
        <f t="shared" si="513"/>
        <v>0</v>
      </c>
      <c r="S441" s="107">
        <f t="shared" si="532"/>
        <v>4</v>
      </c>
      <c r="T441" s="44">
        <f t="shared" si="514"/>
        <v>1</v>
      </c>
      <c r="U441" s="7">
        <f t="shared" si="529"/>
        <v>0</v>
      </c>
      <c r="V441" s="13">
        <f t="shared" si="515"/>
        <v>46036</v>
      </c>
      <c r="W441" s="14" t="str">
        <f t="shared" si="520"/>
        <v>Çar</v>
      </c>
      <c r="X441" s="4" t="str">
        <f t="shared" si="516"/>
        <v/>
      </c>
      <c r="Y441" s="46" t="str">
        <f t="shared" si="517"/>
        <v/>
      </c>
      <c r="Z441" s="142" t="str">
        <f t="shared" si="521"/>
        <v/>
      </c>
      <c r="AV441" s="27">
        <f t="shared" ca="1" si="525"/>
        <v>45949</v>
      </c>
      <c r="BB441" s="152">
        <f t="shared" si="526"/>
        <v>0</v>
      </c>
      <c r="BC441" s="147">
        <f t="shared" si="522"/>
        <v>0</v>
      </c>
    </row>
    <row r="442" spans="4:55" x14ac:dyDescent="0.25">
      <c r="D442" s="17"/>
      <c r="E442" s="17"/>
      <c r="F442" s="17">
        <f t="shared" ref="F442:G442" si="573">F435</f>
        <v>0</v>
      </c>
      <c r="G442" s="17">
        <f t="shared" si="573"/>
        <v>4</v>
      </c>
      <c r="H442" s="135"/>
      <c r="I442" s="117">
        <f t="shared" si="524"/>
        <v>46037</v>
      </c>
      <c r="J442" s="88"/>
      <c r="K442" s="89"/>
      <c r="L442" s="90"/>
      <c r="M442" s="86"/>
      <c r="N442" s="87">
        <f t="shared" si="535"/>
        <v>4</v>
      </c>
      <c r="O442" s="85">
        <f t="shared" si="512"/>
        <v>4</v>
      </c>
      <c r="P442" s="85" t="str">
        <f t="shared" si="519"/>
        <v/>
      </c>
      <c r="Q442" s="149">
        <f t="shared" si="508"/>
        <v>0</v>
      </c>
      <c r="R442" s="116">
        <f t="shared" si="513"/>
        <v>0</v>
      </c>
      <c r="S442" s="107">
        <f t="shared" si="532"/>
        <v>4</v>
      </c>
      <c r="T442" s="44">
        <f t="shared" si="514"/>
        <v>1</v>
      </c>
      <c r="U442" s="7">
        <f t="shared" si="529"/>
        <v>0</v>
      </c>
      <c r="V442" s="13">
        <f t="shared" si="515"/>
        <v>46037</v>
      </c>
      <c r="W442" s="14" t="str">
        <f t="shared" si="520"/>
        <v>Per</v>
      </c>
      <c r="X442" s="4" t="str">
        <f t="shared" si="516"/>
        <v/>
      </c>
      <c r="Y442" s="46" t="str">
        <f t="shared" si="517"/>
        <v/>
      </c>
      <c r="Z442" s="142" t="str">
        <f t="shared" si="521"/>
        <v/>
      </c>
      <c r="AV442" s="27">
        <f t="shared" ca="1" si="525"/>
        <v>45950</v>
      </c>
      <c r="BB442" s="152">
        <f t="shared" si="526"/>
        <v>0</v>
      </c>
      <c r="BC442" s="147">
        <f t="shared" si="522"/>
        <v>0</v>
      </c>
    </row>
    <row r="443" spans="4:55" x14ac:dyDescent="0.25">
      <c r="D443" s="17"/>
      <c r="E443" s="17"/>
      <c r="F443" s="17">
        <f t="shared" ref="F443:G443" si="574">F436</f>
        <v>0</v>
      </c>
      <c r="G443" s="17">
        <f t="shared" si="574"/>
        <v>4</v>
      </c>
      <c r="H443" s="135"/>
      <c r="I443" s="117">
        <f t="shared" si="524"/>
        <v>46038</v>
      </c>
      <c r="J443" s="88"/>
      <c r="K443" s="89"/>
      <c r="L443" s="90"/>
      <c r="M443" s="86"/>
      <c r="N443" s="87">
        <f t="shared" si="535"/>
        <v>4</v>
      </c>
      <c r="O443" s="85">
        <f t="shared" si="512"/>
        <v>4</v>
      </c>
      <c r="P443" s="85" t="str">
        <f t="shared" si="519"/>
        <v/>
      </c>
      <c r="Q443" s="149">
        <f t="shared" si="508"/>
        <v>0</v>
      </c>
      <c r="R443" s="116">
        <f t="shared" si="513"/>
        <v>0</v>
      </c>
      <c r="S443" s="107">
        <f t="shared" si="532"/>
        <v>4</v>
      </c>
      <c r="T443" s="44">
        <f t="shared" si="514"/>
        <v>1</v>
      </c>
      <c r="U443" s="7">
        <f t="shared" si="529"/>
        <v>0</v>
      </c>
      <c r="V443" s="13">
        <f t="shared" si="515"/>
        <v>46038</v>
      </c>
      <c r="W443" s="14" t="str">
        <f t="shared" si="520"/>
        <v>Cum</v>
      </c>
      <c r="X443" s="4" t="str">
        <f t="shared" si="516"/>
        <v/>
      </c>
      <c r="Y443" s="46" t="str">
        <f t="shared" si="517"/>
        <v/>
      </c>
      <c r="Z443" s="142" t="str">
        <f t="shared" si="521"/>
        <v/>
      </c>
      <c r="AV443" s="27">
        <f t="shared" ca="1" si="525"/>
        <v>45951</v>
      </c>
      <c r="BB443" s="152">
        <f t="shared" si="526"/>
        <v>0</v>
      </c>
      <c r="BC443" s="147">
        <f t="shared" si="522"/>
        <v>0</v>
      </c>
    </row>
    <row r="444" spans="4:55" x14ac:dyDescent="0.25">
      <c r="D444" s="17"/>
      <c r="E444" s="17"/>
      <c r="F444" s="17">
        <f t="shared" ref="F444:G444" si="575">F437</f>
        <v>0</v>
      </c>
      <c r="G444" s="17">
        <f t="shared" si="575"/>
        <v>0</v>
      </c>
      <c r="H444" s="135"/>
      <c r="I444" s="117">
        <f t="shared" si="524"/>
        <v>46039</v>
      </c>
      <c r="J444" s="88"/>
      <c r="K444" s="89"/>
      <c r="L444" s="90"/>
      <c r="M444" s="86"/>
      <c r="N444" s="87">
        <f t="shared" si="535"/>
        <v>0</v>
      </c>
      <c r="O444" s="85">
        <f t="shared" si="512"/>
        <v>0</v>
      </c>
      <c r="P444" s="85" t="str">
        <f t="shared" si="519"/>
        <v/>
      </c>
      <c r="Q444" s="149">
        <f t="shared" si="508"/>
        <v>0</v>
      </c>
      <c r="R444" s="116">
        <f t="shared" si="513"/>
        <v>0</v>
      </c>
      <c r="S444" s="107">
        <f t="shared" si="532"/>
        <v>0</v>
      </c>
      <c r="T444" s="44">
        <f t="shared" si="514"/>
        <v>1</v>
      </c>
      <c r="U444" s="7">
        <f t="shared" si="529"/>
        <v>0</v>
      </c>
      <c r="V444" s="13">
        <f t="shared" si="515"/>
        <v>46039</v>
      </c>
      <c r="W444" s="14" t="str">
        <f t="shared" si="520"/>
        <v>Cmt</v>
      </c>
      <c r="X444" s="4" t="str">
        <f t="shared" si="516"/>
        <v/>
      </c>
      <c r="Y444" s="46" t="str">
        <f t="shared" si="517"/>
        <v/>
      </c>
      <c r="Z444" s="142" t="str">
        <f t="shared" si="521"/>
        <v/>
      </c>
      <c r="AV444" s="27">
        <f t="shared" ca="1" si="525"/>
        <v>45952</v>
      </c>
      <c r="BB444" s="152">
        <f t="shared" si="526"/>
        <v>0</v>
      </c>
      <c r="BC444" s="147">
        <f t="shared" si="522"/>
        <v>0</v>
      </c>
    </row>
    <row r="445" spans="4:55" x14ac:dyDescent="0.25">
      <c r="D445" s="17"/>
      <c r="E445" s="17"/>
      <c r="F445" s="17">
        <f t="shared" ref="F445:G445" si="576">F438</f>
        <v>0</v>
      </c>
      <c r="G445" s="17">
        <f t="shared" si="576"/>
        <v>0</v>
      </c>
      <c r="H445" s="135"/>
      <c r="I445" s="117">
        <f t="shared" si="524"/>
        <v>46040</v>
      </c>
      <c r="J445" s="88"/>
      <c r="K445" s="89"/>
      <c r="L445" s="90"/>
      <c r="M445" s="86"/>
      <c r="N445" s="87">
        <f t="shared" si="535"/>
        <v>0</v>
      </c>
      <c r="O445" s="85">
        <f t="shared" si="512"/>
        <v>0</v>
      </c>
      <c r="P445" s="85" t="str">
        <f t="shared" si="519"/>
        <v/>
      </c>
      <c r="Q445" s="149">
        <f t="shared" si="508"/>
        <v>0</v>
      </c>
      <c r="R445" s="116">
        <f t="shared" si="513"/>
        <v>0</v>
      </c>
      <c r="S445" s="107">
        <f t="shared" si="532"/>
        <v>0</v>
      </c>
      <c r="T445" s="44">
        <f t="shared" si="514"/>
        <v>1</v>
      </c>
      <c r="U445" s="7">
        <f t="shared" si="529"/>
        <v>0</v>
      </c>
      <c r="V445" s="13">
        <f t="shared" si="515"/>
        <v>46040</v>
      </c>
      <c r="W445" s="14" t="str">
        <f t="shared" si="520"/>
        <v>Paz</v>
      </c>
      <c r="X445" s="4" t="str">
        <f t="shared" si="516"/>
        <v/>
      </c>
      <c r="Y445" s="46" t="str">
        <f t="shared" si="517"/>
        <v/>
      </c>
      <c r="Z445" s="142" t="str">
        <f t="shared" si="521"/>
        <v/>
      </c>
      <c r="AV445" s="27">
        <f t="shared" ca="1" si="525"/>
        <v>45953</v>
      </c>
      <c r="BB445" s="152">
        <f t="shared" si="526"/>
        <v>0</v>
      </c>
      <c r="BC445" s="147">
        <f t="shared" si="522"/>
        <v>0</v>
      </c>
    </row>
    <row r="446" spans="4:55" x14ac:dyDescent="0.25">
      <c r="D446" s="17"/>
      <c r="E446" s="17"/>
      <c r="F446" s="17">
        <f t="shared" ref="F446:G446" si="577">F439</f>
        <v>0</v>
      </c>
      <c r="G446" s="17">
        <f t="shared" si="577"/>
        <v>4</v>
      </c>
      <c r="H446" s="135"/>
      <c r="I446" s="117">
        <f t="shared" si="524"/>
        <v>46041</v>
      </c>
      <c r="J446" s="88"/>
      <c r="K446" s="89"/>
      <c r="L446" s="90"/>
      <c r="M446" s="86"/>
      <c r="N446" s="87">
        <f t="shared" si="535"/>
        <v>4</v>
      </c>
      <c r="O446" s="85">
        <f t="shared" si="512"/>
        <v>4</v>
      </c>
      <c r="P446" s="85" t="str">
        <f t="shared" si="519"/>
        <v/>
      </c>
      <c r="Q446" s="149">
        <f t="shared" si="508"/>
        <v>0</v>
      </c>
      <c r="R446" s="116">
        <f t="shared" si="513"/>
        <v>0</v>
      </c>
      <c r="S446" s="107">
        <f t="shared" si="532"/>
        <v>4</v>
      </c>
      <c r="T446" s="44">
        <f t="shared" si="514"/>
        <v>1</v>
      </c>
      <c r="U446" s="7">
        <f t="shared" si="529"/>
        <v>0</v>
      </c>
      <c r="V446" s="13">
        <f t="shared" si="515"/>
        <v>46041</v>
      </c>
      <c r="W446" s="14" t="str">
        <f t="shared" si="520"/>
        <v>Pzt</v>
      </c>
      <c r="X446" s="4" t="str">
        <f t="shared" si="516"/>
        <v/>
      </c>
      <c r="Y446" s="46" t="str">
        <f t="shared" si="517"/>
        <v/>
      </c>
      <c r="Z446" s="142" t="str">
        <f t="shared" si="521"/>
        <v/>
      </c>
      <c r="AV446" s="27">
        <f t="shared" ca="1" si="525"/>
        <v>45954</v>
      </c>
      <c r="BB446" s="152">
        <f t="shared" si="526"/>
        <v>0</v>
      </c>
      <c r="BC446" s="147">
        <f t="shared" si="522"/>
        <v>0</v>
      </c>
    </row>
    <row r="447" spans="4:55" x14ac:dyDescent="0.25">
      <c r="D447" s="17"/>
      <c r="E447" s="17"/>
      <c r="F447" s="17">
        <f t="shared" ref="F447:G447" si="578">F440</f>
        <v>0</v>
      </c>
      <c r="G447" s="17">
        <f t="shared" si="578"/>
        <v>4</v>
      </c>
      <c r="H447" s="135"/>
      <c r="I447" s="117">
        <f t="shared" si="524"/>
        <v>46042</v>
      </c>
      <c r="J447" s="88"/>
      <c r="K447" s="89"/>
      <c r="L447" s="90"/>
      <c r="M447" s="86"/>
      <c r="N447" s="87">
        <f t="shared" si="535"/>
        <v>4</v>
      </c>
      <c r="O447" s="85">
        <f t="shared" si="512"/>
        <v>4</v>
      </c>
      <c r="P447" s="85" t="str">
        <f t="shared" si="519"/>
        <v/>
      </c>
      <c r="Q447" s="149">
        <f t="shared" si="508"/>
        <v>0</v>
      </c>
      <c r="R447" s="116">
        <f t="shared" si="513"/>
        <v>0</v>
      </c>
      <c r="S447" s="107">
        <f t="shared" si="532"/>
        <v>4</v>
      </c>
      <c r="T447" s="44">
        <f t="shared" si="514"/>
        <v>1</v>
      </c>
      <c r="U447" s="7">
        <f t="shared" si="529"/>
        <v>0</v>
      </c>
      <c r="V447" s="13">
        <f t="shared" si="515"/>
        <v>46042</v>
      </c>
      <c r="W447" s="14" t="str">
        <f t="shared" si="520"/>
        <v>Sal</v>
      </c>
      <c r="X447" s="4" t="str">
        <f t="shared" si="516"/>
        <v/>
      </c>
      <c r="Y447" s="46" t="str">
        <f t="shared" si="517"/>
        <v/>
      </c>
      <c r="Z447" s="142" t="str">
        <f t="shared" si="521"/>
        <v/>
      </c>
      <c r="AV447" s="27">
        <f t="shared" ca="1" si="525"/>
        <v>45955</v>
      </c>
      <c r="BB447" s="152">
        <f t="shared" si="526"/>
        <v>0</v>
      </c>
      <c r="BC447" s="147">
        <f t="shared" si="522"/>
        <v>0</v>
      </c>
    </row>
    <row r="448" spans="4:55" x14ac:dyDescent="0.25">
      <c r="D448" s="17"/>
      <c r="E448" s="17"/>
      <c r="F448" s="17">
        <f t="shared" ref="F448:G448" si="579">F441</f>
        <v>0</v>
      </c>
      <c r="G448" s="17">
        <f t="shared" si="579"/>
        <v>4</v>
      </c>
      <c r="H448" s="135"/>
      <c r="I448" s="117">
        <f t="shared" si="524"/>
        <v>46043</v>
      </c>
      <c r="J448" s="88"/>
      <c r="K448" s="89"/>
      <c r="L448" s="90"/>
      <c r="M448" s="86"/>
      <c r="N448" s="87">
        <f t="shared" si="535"/>
        <v>4</v>
      </c>
      <c r="O448" s="85">
        <f t="shared" si="512"/>
        <v>4</v>
      </c>
      <c r="P448" s="85" t="str">
        <f t="shared" si="519"/>
        <v/>
      </c>
      <c r="Q448" s="149">
        <f t="shared" si="508"/>
        <v>0</v>
      </c>
      <c r="R448" s="116">
        <f t="shared" si="513"/>
        <v>0</v>
      </c>
      <c r="S448" s="107">
        <f t="shared" si="532"/>
        <v>4</v>
      </c>
      <c r="T448" s="44">
        <f t="shared" si="514"/>
        <v>1</v>
      </c>
      <c r="U448" s="7">
        <f t="shared" si="529"/>
        <v>0</v>
      </c>
      <c r="V448" s="13">
        <f t="shared" si="515"/>
        <v>46043</v>
      </c>
      <c r="W448" s="14" t="str">
        <f t="shared" si="520"/>
        <v>Çar</v>
      </c>
      <c r="X448" s="4" t="str">
        <f t="shared" si="516"/>
        <v/>
      </c>
      <c r="Y448" s="46" t="str">
        <f t="shared" si="517"/>
        <v/>
      </c>
      <c r="Z448" s="142" t="str">
        <f t="shared" si="521"/>
        <v/>
      </c>
      <c r="AV448" s="27">
        <f t="shared" ca="1" si="525"/>
        <v>45956</v>
      </c>
      <c r="BB448" s="152">
        <f t="shared" si="526"/>
        <v>0</v>
      </c>
      <c r="BC448" s="147">
        <f t="shared" si="522"/>
        <v>0</v>
      </c>
    </row>
    <row r="449" spans="4:55" x14ac:dyDescent="0.25">
      <c r="D449" s="17"/>
      <c r="E449" s="17"/>
      <c r="F449" s="17">
        <f t="shared" ref="F449:G449" si="580">F442</f>
        <v>0</v>
      </c>
      <c r="G449" s="17">
        <f t="shared" si="580"/>
        <v>4</v>
      </c>
      <c r="H449" s="135"/>
      <c r="I449" s="117">
        <f t="shared" si="524"/>
        <v>46044</v>
      </c>
      <c r="J449" s="88"/>
      <c r="K449" s="89"/>
      <c r="L449" s="90"/>
      <c r="M449" s="86"/>
      <c r="N449" s="87">
        <f t="shared" si="535"/>
        <v>4</v>
      </c>
      <c r="O449" s="85">
        <f t="shared" si="512"/>
        <v>4</v>
      </c>
      <c r="P449" s="85" t="str">
        <f t="shared" si="519"/>
        <v/>
      </c>
      <c r="Q449" s="149">
        <f t="shared" si="508"/>
        <v>0</v>
      </c>
      <c r="R449" s="116">
        <f t="shared" si="513"/>
        <v>0</v>
      </c>
      <c r="S449" s="107">
        <f t="shared" si="532"/>
        <v>4</v>
      </c>
      <c r="T449" s="44">
        <f t="shared" si="514"/>
        <v>1</v>
      </c>
      <c r="U449" s="7">
        <f t="shared" si="529"/>
        <v>0</v>
      </c>
      <c r="V449" s="13">
        <f t="shared" si="515"/>
        <v>46044</v>
      </c>
      <c r="W449" s="14" t="str">
        <f t="shared" si="520"/>
        <v>Per</v>
      </c>
      <c r="X449" s="4" t="str">
        <f t="shared" si="516"/>
        <v/>
      </c>
      <c r="Y449" s="46" t="str">
        <f t="shared" si="517"/>
        <v/>
      </c>
      <c r="Z449" s="142" t="str">
        <f t="shared" si="521"/>
        <v/>
      </c>
      <c r="AV449" s="27">
        <f t="shared" ca="1" si="525"/>
        <v>45957</v>
      </c>
      <c r="BB449" s="152">
        <f t="shared" si="526"/>
        <v>0</v>
      </c>
      <c r="BC449" s="147">
        <f t="shared" si="522"/>
        <v>0</v>
      </c>
    </row>
    <row r="450" spans="4:55" x14ac:dyDescent="0.25">
      <c r="D450" s="17"/>
      <c r="E450" s="17"/>
      <c r="F450" s="17">
        <f t="shared" ref="F450:G450" si="581">F443</f>
        <v>0</v>
      </c>
      <c r="G450" s="17">
        <f t="shared" si="581"/>
        <v>4</v>
      </c>
      <c r="H450" s="135"/>
      <c r="I450" s="117">
        <f t="shared" si="524"/>
        <v>46045</v>
      </c>
      <c r="J450" s="88"/>
      <c r="K450" s="89"/>
      <c r="L450" s="90"/>
      <c r="M450" s="86"/>
      <c r="N450" s="87">
        <f t="shared" si="535"/>
        <v>4</v>
      </c>
      <c r="O450" s="85">
        <f t="shared" si="512"/>
        <v>4</v>
      </c>
      <c r="P450" s="85" t="str">
        <f t="shared" si="519"/>
        <v/>
      </c>
      <c r="Q450" s="149">
        <f t="shared" si="508"/>
        <v>0</v>
      </c>
      <c r="R450" s="116">
        <f t="shared" si="513"/>
        <v>0</v>
      </c>
      <c r="S450" s="107">
        <f t="shared" si="532"/>
        <v>4</v>
      </c>
      <c r="T450" s="44">
        <f t="shared" si="514"/>
        <v>1</v>
      </c>
      <c r="U450" s="7">
        <f t="shared" si="529"/>
        <v>0</v>
      </c>
      <c r="V450" s="13">
        <f t="shared" si="515"/>
        <v>46045</v>
      </c>
      <c r="W450" s="14" t="str">
        <f t="shared" si="520"/>
        <v>Cum</v>
      </c>
      <c r="X450" s="4" t="str">
        <f t="shared" si="516"/>
        <v/>
      </c>
      <c r="Y450" s="46" t="str">
        <f t="shared" si="517"/>
        <v/>
      </c>
      <c r="Z450" s="142" t="str">
        <f t="shared" si="521"/>
        <v/>
      </c>
      <c r="AV450" s="27">
        <f t="shared" ca="1" si="525"/>
        <v>45958</v>
      </c>
      <c r="BB450" s="152">
        <f t="shared" si="526"/>
        <v>0</v>
      </c>
      <c r="BC450" s="147">
        <f t="shared" si="522"/>
        <v>0</v>
      </c>
    </row>
    <row r="451" spans="4:55" x14ac:dyDescent="0.25">
      <c r="D451" s="17"/>
      <c r="E451" s="17"/>
      <c r="F451" s="17">
        <f t="shared" ref="F451:G451" si="582">F444</f>
        <v>0</v>
      </c>
      <c r="G451" s="17">
        <f t="shared" si="582"/>
        <v>0</v>
      </c>
      <c r="H451" s="135"/>
      <c r="I451" s="117">
        <f t="shared" si="524"/>
        <v>46046</v>
      </c>
      <c r="J451" s="88"/>
      <c r="K451" s="89"/>
      <c r="L451" s="90"/>
      <c r="M451" s="86"/>
      <c r="N451" s="87">
        <f t="shared" si="535"/>
        <v>0</v>
      </c>
      <c r="O451" s="85">
        <f t="shared" si="512"/>
        <v>0</v>
      </c>
      <c r="P451" s="85" t="str">
        <f t="shared" si="519"/>
        <v/>
      </c>
      <c r="Q451" s="149">
        <f t="shared" si="508"/>
        <v>0</v>
      </c>
      <c r="R451" s="116">
        <f t="shared" si="513"/>
        <v>0</v>
      </c>
      <c r="S451" s="107">
        <f t="shared" si="532"/>
        <v>0</v>
      </c>
      <c r="T451" s="44">
        <f t="shared" si="514"/>
        <v>1</v>
      </c>
      <c r="U451" s="7">
        <f t="shared" si="529"/>
        <v>0</v>
      </c>
      <c r="V451" s="13">
        <f t="shared" si="515"/>
        <v>46046</v>
      </c>
      <c r="W451" s="14" t="str">
        <f t="shared" si="520"/>
        <v>Cmt</v>
      </c>
      <c r="X451" s="4" t="str">
        <f t="shared" si="516"/>
        <v/>
      </c>
      <c r="Y451" s="46" t="str">
        <f t="shared" si="517"/>
        <v/>
      </c>
      <c r="Z451" s="142" t="str">
        <f t="shared" si="521"/>
        <v/>
      </c>
      <c r="AV451" s="27">
        <f t="shared" ca="1" si="525"/>
        <v>45959</v>
      </c>
      <c r="BB451" s="152">
        <f t="shared" si="526"/>
        <v>0</v>
      </c>
      <c r="BC451" s="147">
        <f t="shared" si="522"/>
        <v>0</v>
      </c>
    </row>
    <row r="452" spans="4:55" x14ac:dyDescent="0.25">
      <c r="D452" s="17"/>
      <c r="E452" s="17"/>
      <c r="F452" s="17">
        <f t="shared" ref="F452:G452" si="583">F445</f>
        <v>0</v>
      </c>
      <c r="G452" s="17">
        <f t="shared" si="583"/>
        <v>0</v>
      </c>
      <c r="H452" s="135"/>
      <c r="I452" s="117">
        <f t="shared" si="524"/>
        <v>46047</v>
      </c>
      <c r="J452" s="88"/>
      <c r="K452" s="89"/>
      <c r="L452" s="90"/>
      <c r="M452" s="86"/>
      <c r="N452" s="87">
        <f t="shared" si="535"/>
        <v>0</v>
      </c>
      <c r="O452" s="85">
        <f t="shared" si="512"/>
        <v>0</v>
      </c>
      <c r="P452" s="85" t="str">
        <f t="shared" si="519"/>
        <v/>
      </c>
      <c r="Q452" s="149">
        <f t="shared" si="508"/>
        <v>0</v>
      </c>
      <c r="R452" s="116">
        <f t="shared" si="513"/>
        <v>0</v>
      </c>
      <c r="S452" s="107">
        <f t="shared" si="532"/>
        <v>0</v>
      </c>
      <c r="T452" s="44">
        <f t="shared" si="514"/>
        <v>1</v>
      </c>
      <c r="U452" s="7">
        <f t="shared" si="529"/>
        <v>0</v>
      </c>
      <c r="V452" s="13">
        <f t="shared" si="515"/>
        <v>46047</v>
      </c>
      <c r="W452" s="14" t="str">
        <f t="shared" si="520"/>
        <v>Paz</v>
      </c>
      <c r="X452" s="4" t="str">
        <f t="shared" si="516"/>
        <v/>
      </c>
      <c r="Y452" s="46" t="str">
        <f t="shared" si="517"/>
        <v/>
      </c>
      <c r="Z452" s="142" t="str">
        <f t="shared" si="521"/>
        <v/>
      </c>
      <c r="AV452" s="27">
        <f t="shared" ca="1" si="525"/>
        <v>45960</v>
      </c>
      <c r="BB452" s="152">
        <f t="shared" si="526"/>
        <v>0</v>
      </c>
      <c r="BC452" s="147">
        <f t="shared" si="522"/>
        <v>0</v>
      </c>
    </row>
    <row r="453" spans="4:55" x14ac:dyDescent="0.25">
      <c r="D453" s="17"/>
      <c r="E453" s="17"/>
      <c r="F453" s="17">
        <f t="shared" ref="F453:G453" si="584">F446</f>
        <v>0</v>
      </c>
      <c r="G453" s="17">
        <f t="shared" si="584"/>
        <v>4</v>
      </c>
      <c r="H453" s="135"/>
      <c r="I453" s="117">
        <f t="shared" si="524"/>
        <v>46048</v>
      </c>
      <c r="J453" s="88"/>
      <c r="K453" s="89"/>
      <c r="L453" s="90"/>
      <c r="M453" s="86"/>
      <c r="N453" s="87">
        <f t="shared" si="535"/>
        <v>4</v>
      </c>
      <c r="O453" s="85">
        <f t="shared" si="512"/>
        <v>4</v>
      </c>
      <c r="P453" s="85" t="str">
        <f t="shared" si="519"/>
        <v/>
      </c>
      <c r="Q453" s="149">
        <f t="shared" si="508"/>
        <v>0</v>
      </c>
      <c r="R453" s="116">
        <f t="shared" si="513"/>
        <v>0</v>
      </c>
      <c r="S453" s="107">
        <f t="shared" si="532"/>
        <v>4</v>
      </c>
      <c r="T453" s="44">
        <f t="shared" si="514"/>
        <v>1</v>
      </c>
      <c r="U453" s="7">
        <f t="shared" si="529"/>
        <v>0</v>
      </c>
      <c r="V453" s="13">
        <f t="shared" si="515"/>
        <v>46048</v>
      </c>
      <c r="W453" s="14" t="str">
        <f t="shared" si="520"/>
        <v>Pzt</v>
      </c>
      <c r="X453" s="4" t="str">
        <f t="shared" si="516"/>
        <v/>
      </c>
      <c r="Y453" s="46" t="str">
        <f t="shared" si="517"/>
        <v/>
      </c>
      <c r="Z453" s="142" t="str">
        <f t="shared" si="521"/>
        <v/>
      </c>
      <c r="AV453" s="27">
        <f t="shared" ca="1" si="525"/>
        <v>45961</v>
      </c>
      <c r="BB453" s="152">
        <f t="shared" si="526"/>
        <v>0</v>
      </c>
      <c r="BC453" s="147">
        <f t="shared" si="522"/>
        <v>0</v>
      </c>
    </row>
    <row r="454" spans="4:55" x14ac:dyDescent="0.25">
      <c r="D454" s="17"/>
      <c r="E454" s="17"/>
      <c r="F454" s="17">
        <f t="shared" ref="F454:G454" si="585">F447</f>
        <v>0</v>
      </c>
      <c r="G454" s="17">
        <f t="shared" si="585"/>
        <v>4</v>
      </c>
      <c r="H454" s="135"/>
      <c r="I454" s="117">
        <f t="shared" si="524"/>
        <v>46049</v>
      </c>
      <c r="J454" s="88"/>
      <c r="K454" s="89"/>
      <c r="L454" s="90"/>
      <c r="M454" s="86"/>
      <c r="N454" s="87">
        <f t="shared" si="535"/>
        <v>4</v>
      </c>
      <c r="O454" s="85">
        <f t="shared" si="512"/>
        <v>4</v>
      </c>
      <c r="P454" s="85" t="str">
        <f t="shared" si="519"/>
        <v/>
      </c>
      <c r="Q454" s="149">
        <f t="shared" si="508"/>
        <v>0</v>
      </c>
      <c r="R454" s="116">
        <f t="shared" si="513"/>
        <v>0</v>
      </c>
      <c r="S454" s="107">
        <f t="shared" si="532"/>
        <v>4</v>
      </c>
      <c r="T454" s="44">
        <f t="shared" si="514"/>
        <v>1</v>
      </c>
      <c r="U454" s="7">
        <f t="shared" si="529"/>
        <v>0</v>
      </c>
      <c r="V454" s="13">
        <f t="shared" si="515"/>
        <v>46049</v>
      </c>
      <c r="W454" s="14" t="str">
        <f t="shared" si="520"/>
        <v>Sal</v>
      </c>
      <c r="X454" s="4" t="str">
        <f t="shared" si="516"/>
        <v/>
      </c>
      <c r="Y454" s="46" t="str">
        <f t="shared" si="517"/>
        <v/>
      </c>
      <c r="Z454" s="142" t="str">
        <f t="shared" si="521"/>
        <v/>
      </c>
      <c r="AV454" s="27">
        <f t="shared" ca="1" si="525"/>
        <v>45962</v>
      </c>
      <c r="BB454" s="152">
        <f t="shared" si="526"/>
        <v>0</v>
      </c>
      <c r="BC454" s="147">
        <f t="shared" si="522"/>
        <v>0</v>
      </c>
    </row>
    <row r="455" spans="4:55" x14ac:dyDescent="0.25">
      <c r="D455" s="17"/>
      <c r="E455" s="17"/>
      <c r="F455" s="17">
        <f t="shared" ref="F455:G455" si="586">F448</f>
        <v>0</v>
      </c>
      <c r="G455" s="17">
        <f t="shared" si="586"/>
        <v>4</v>
      </c>
      <c r="H455" s="135"/>
      <c r="I455" s="117">
        <f t="shared" si="524"/>
        <v>46050</v>
      </c>
      <c r="J455" s="88"/>
      <c r="K455" s="89"/>
      <c r="L455" s="90"/>
      <c r="M455" s="86"/>
      <c r="N455" s="87">
        <f t="shared" si="535"/>
        <v>4</v>
      </c>
      <c r="O455" s="85">
        <f t="shared" si="512"/>
        <v>4</v>
      </c>
      <c r="P455" s="85" t="str">
        <f t="shared" si="519"/>
        <v/>
      </c>
      <c r="Q455" s="149">
        <f t="shared" si="508"/>
        <v>0</v>
      </c>
      <c r="R455" s="116">
        <f t="shared" si="513"/>
        <v>0</v>
      </c>
      <c r="S455" s="107">
        <f t="shared" si="532"/>
        <v>4</v>
      </c>
      <c r="T455" s="44">
        <f t="shared" si="514"/>
        <v>1</v>
      </c>
      <c r="U455" s="7">
        <f t="shared" si="529"/>
        <v>0</v>
      </c>
      <c r="V455" s="13">
        <f t="shared" si="515"/>
        <v>46050</v>
      </c>
      <c r="W455" s="14" t="str">
        <f t="shared" si="520"/>
        <v>Çar</v>
      </c>
      <c r="X455" s="4" t="str">
        <f t="shared" si="516"/>
        <v/>
      </c>
      <c r="Y455" s="46" t="str">
        <f t="shared" si="517"/>
        <v/>
      </c>
      <c r="Z455" s="142" t="str">
        <f t="shared" si="521"/>
        <v/>
      </c>
      <c r="AV455" s="27">
        <f t="shared" ca="1" si="525"/>
        <v>45963</v>
      </c>
      <c r="BB455" s="152">
        <f t="shared" si="526"/>
        <v>0</v>
      </c>
      <c r="BC455" s="147">
        <f t="shared" si="522"/>
        <v>0</v>
      </c>
    </row>
    <row r="456" spans="4:55" x14ac:dyDescent="0.25">
      <c r="D456" s="17"/>
      <c r="E456" s="17"/>
      <c r="F456" s="17">
        <f t="shared" ref="F456:G456" si="587">F449</f>
        <v>0</v>
      </c>
      <c r="G456" s="17">
        <f t="shared" si="587"/>
        <v>4</v>
      </c>
      <c r="H456" s="135"/>
      <c r="I456" s="117">
        <f t="shared" si="524"/>
        <v>46051</v>
      </c>
      <c r="J456" s="88"/>
      <c r="K456" s="89"/>
      <c r="L456" s="90"/>
      <c r="M456" s="86"/>
      <c r="N456" s="87">
        <f t="shared" si="535"/>
        <v>4</v>
      </c>
      <c r="O456" s="85">
        <f t="shared" si="512"/>
        <v>4</v>
      </c>
      <c r="P456" s="85" t="str">
        <f t="shared" si="519"/>
        <v/>
      </c>
      <c r="Q456" s="149">
        <f t="shared" si="508"/>
        <v>0</v>
      </c>
      <c r="R456" s="116">
        <f t="shared" si="513"/>
        <v>0</v>
      </c>
      <c r="S456" s="107">
        <f t="shared" si="532"/>
        <v>4</v>
      </c>
      <c r="T456" s="44">
        <f t="shared" si="514"/>
        <v>1</v>
      </c>
      <c r="U456" s="7">
        <f t="shared" si="529"/>
        <v>0</v>
      </c>
      <c r="V456" s="13">
        <f t="shared" si="515"/>
        <v>46051</v>
      </c>
      <c r="W456" s="14" t="str">
        <f t="shared" si="520"/>
        <v>Per</v>
      </c>
      <c r="X456" s="4" t="str">
        <f t="shared" si="516"/>
        <v/>
      </c>
      <c r="Y456" s="46" t="str">
        <f t="shared" si="517"/>
        <v/>
      </c>
      <c r="Z456" s="142" t="str">
        <f t="shared" si="521"/>
        <v/>
      </c>
      <c r="AV456" s="27">
        <f t="shared" ca="1" si="525"/>
        <v>45964</v>
      </c>
      <c r="BB456" s="152">
        <f t="shared" si="526"/>
        <v>0</v>
      </c>
      <c r="BC456" s="147">
        <f t="shared" si="522"/>
        <v>0</v>
      </c>
    </row>
    <row r="457" spans="4:55" x14ac:dyDescent="0.25">
      <c r="D457" s="17"/>
      <c r="E457" s="17"/>
      <c r="F457" s="17">
        <f t="shared" ref="F457:G457" si="588">F450</f>
        <v>0</v>
      </c>
      <c r="G457" s="17">
        <f t="shared" si="588"/>
        <v>4</v>
      </c>
      <c r="H457" s="135"/>
      <c r="I457" s="117">
        <f t="shared" si="524"/>
        <v>46052</v>
      </c>
      <c r="J457" s="88"/>
      <c r="K457" s="89"/>
      <c r="L457" s="90"/>
      <c r="M457" s="86"/>
      <c r="N457" s="87">
        <f t="shared" si="535"/>
        <v>4</v>
      </c>
      <c r="O457" s="85">
        <f t="shared" si="512"/>
        <v>4</v>
      </c>
      <c r="P457" s="85" t="str">
        <f t="shared" si="519"/>
        <v/>
      </c>
      <c r="Q457" s="149">
        <f t="shared" ref="Q457:Q496" si="589">IF((IF(BC457&gt;0,BC457,P457))&gt;=BB457,BB457,0)</f>
        <v>0</v>
      </c>
      <c r="R457" s="116">
        <f t="shared" si="513"/>
        <v>0</v>
      </c>
      <c r="S457" s="107">
        <f t="shared" si="532"/>
        <v>4</v>
      </c>
      <c r="T457" s="44">
        <f t="shared" si="514"/>
        <v>1</v>
      </c>
      <c r="U457" s="7">
        <f t="shared" si="529"/>
        <v>0</v>
      </c>
      <c r="V457" s="13">
        <f t="shared" si="515"/>
        <v>46052</v>
      </c>
      <c r="W457" s="14" t="str">
        <f t="shared" si="520"/>
        <v>Cum</v>
      </c>
      <c r="X457" s="4" t="str">
        <f t="shared" si="516"/>
        <v/>
      </c>
      <c r="Y457" s="46" t="str">
        <f t="shared" si="517"/>
        <v/>
      </c>
      <c r="Z457" s="142" t="str">
        <f t="shared" si="521"/>
        <v/>
      </c>
      <c r="AV457" s="27">
        <f t="shared" ca="1" si="525"/>
        <v>45965</v>
      </c>
      <c r="BB457" s="152">
        <f t="shared" si="526"/>
        <v>0</v>
      </c>
      <c r="BC457" s="147">
        <f t="shared" si="522"/>
        <v>0</v>
      </c>
    </row>
    <row r="458" spans="4:55" x14ac:dyDescent="0.25">
      <c r="D458" s="17"/>
      <c r="E458" s="17"/>
      <c r="F458" s="17">
        <f t="shared" ref="F458:G458" si="590">F451</f>
        <v>0</v>
      </c>
      <c r="G458" s="17">
        <f t="shared" si="590"/>
        <v>0</v>
      </c>
      <c r="H458" s="135"/>
      <c r="I458" s="117">
        <f t="shared" si="524"/>
        <v>46053</v>
      </c>
      <c r="J458" s="88"/>
      <c r="K458" s="89"/>
      <c r="L458" s="90"/>
      <c r="M458" s="86"/>
      <c r="N458" s="87">
        <f t="shared" si="535"/>
        <v>0</v>
      </c>
      <c r="O458" s="85">
        <f t="shared" si="512"/>
        <v>0</v>
      </c>
      <c r="P458" s="85" t="str">
        <f t="shared" si="519"/>
        <v/>
      </c>
      <c r="Q458" s="149">
        <f t="shared" si="589"/>
        <v>0</v>
      </c>
      <c r="R458" s="116">
        <f t="shared" si="513"/>
        <v>0</v>
      </c>
      <c r="S458" s="107">
        <f t="shared" si="532"/>
        <v>0</v>
      </c>
      <c r="T458" s="44">
        <f t="shared" si="514"/>
        <v>1</v>
      </c>
      <c r="U458" s="7">
        <f t="shared" si="529"/>
        <v>0</v>
      </c>
      <c r="V458" s="13">
        <f t="shared" si="515"/>
        <v>46053</v>
      </c>
      <c r="W458" s="14" t="str">
        <f t="shared" si="520"/>
        <v>Cmt</v>
      </c>
      <c r="X458" s="4" t="str">
        <f t="shared" si="516"/>
        <v/>
      </c>
      <c r="Y458" s="46" t="str">
        <f t="shared" si="517"/>
        <v/>
      </c>
      <c r="Z458" s="142" t="str">
        <f t="shared" si="521"/>
        <v/>
      </c>
      <c r="AV458" s="27">
        <f t="shared" ca="1" si="525"/>
        <v>45966</v>
      </c>
      <c r="BB458" s="152">
        <f t="shared" si="526"/>
        <v>0</v>
      </c>
      <c r="BC458" s="147">
        <f t="shared" si="522"/>
        <v>0</v>
      </c>
    </row>
    <row r="459" spans="4:55" x14ac:dyDescent="0.25">
      <c r="D459" s="17"/>
      <c r="E459" s="17"/>
      <c r="F459" s="17">
        <f t="shared" ref="F459:G459" si="591">F452</f>
        <v>0</v>
      </c>
      <c r="G459" s="17">
        <f t="shared" si="591"/>
        <v>0</v>
      </c>
      <c r="H459" s="135"/>
      <c r="I459" s="117">
        <f t="shared" si="524"/>
        <v>46054</v>
      </c>
      <c r="J459" s="88"/>
      <c r="K459" s="89"/>
      <c r="L459" s="90"/>
      <c r="M459" s="86"/>
      <c r="N459" s="87">
        <f t="shared" si="535"/>
        <v>0</v>
      </c>
      <c r="O459" s="85">
        <f t="shared" si="512"/>
        <v>0</v>
      </c>
      <c r="P459" s="85" t="str">
        <f t="shared" si="519"/>
        <v/>
      </c>
      <c r="Q459" s="149">
        <f t="shared" si="589"/>
        <v>0</v>
      </c>
      <c r="R459" s="116">
        <f t="shared" si="513"/>
        <v>0</v>
      </c>
      <c r="S459" s="107">
        <f t="shared" si="532"/>
        <v>0</v>
      </c>
      <c r="T459" s="44">
        <f t="shared" si="514"/>
        <v>1</v>
      </c>
      <c r="U459" s="7">
        <f t="shared" si="529"/>
        <v>0</v>
      </c>
      <c r="V459" s="13">
        <f t="shared" si="515"/>
        <v>46054</v>
      </c>
      <c r="W459" s="14" t="str">
        <f t="shared" si="520"/>
        <v>Paz</v>
      </c>
      <c r="X459" s="4" t="str">
        <f t="shared" si="516"/>
        <v/>
      </c>
      <c r="Y459" s="46" t="str">
        <f t="shared" si="517"/>
        <v/>
      </c>
      <c r="Z459" s="142" t="str">
        <f t="shared" si="521"/>
        <v/>
      </c>
      <c r="AV459" s="27">
        <f t="shared" ca="1" si="525"/>
        <v>45967</v>
      </c>
      <c r="BB459" s="152">
        <f t="shared" si="526"/>
        <v>0</v>
      </c>
      <c r="BC459" s="147">
        <f t="shared" si="522"/>
        <v>0</v>
      </c>
    </row>
    <row r="460" spans="4:55" x14ac:dyDescent="0.25">
      <c r="D460" s="17"/>
      <c r="E460" s="17"/>
      <c r="F460" s="17">
        <f t="shared" ref="F460:G460" si="592">F453</f>
        <v>0</v>
      </c>
      <c r="G460" s="17">
        <f t="shared" si="592"/>
        <v>4</v>
      </c>
      <c r="H460" s="135"/>
      <c r="I460" s="117">
        <f t="shared" si="524"/>
        <v>46055</v>
      </c>
      <c r="J460" s="88"/>
      <c r="K460" s="89"/>
      <c r="L460" s="90"/>
      <c r="M460" s="86"/>
      <c r="N460" s="87">
        <f t="shared" si="535"/>
        <v>4</v>
      </c>
      <c r="O460" s="85">
        <f t="shared" ref="O460:O496" si="593">IF(U460&lt;=$I$6,S460,"")</f>
        <v>4</v>
      </c>
      <c r="P460" s="85" t="str">
        <f t="shared" si="519"/>
        <v/>
      </c>
      <c r="Q460" s="149">
        <f t="shared" si="589"/>
        <v>0</v>
      </c>
      <c r="R460" s="116">
        <f t="shared" ref="R460:R496" si="594">IF(U460&lt;=$I$6,U460,"")</f>
        <v>0</v>
      </c>
      <c r="S460" s="107">
        <f t="shared" si="532"/>
        <v>4</v>
      </c>
      <c r="T460" s="44">
        <f t="shared" ref="T460:T496" si="595">IF(X460="AREFE",1,(IF(I460&lt;$I$7,0,(IFERROR((VLOOKUP(I460,AC:AE,3,0)),1)))))</f>
        <v>1</v>
      </c>
      <c r="U460" s="7">
        <f t="shared" si="529"/>
        <v>0</v>
      </c>
      <c r="V460" s="13">
        <f t="shared" ref="V460:V496" si="596">I460</f>
        <v>46055</v>
      </c>
      <c r="W460" s="14" t="str">
        <f t="shared" si="520"/>
        <v>Pzt</v>
      </c>
      <c r="X460" s="4" t="str">
        <f t="shared" ref="X460:X496" si="597">IF((RIGHT(Z460,5))="AREFE","AREFE","")</f>
        <v/>
      </c>
      <c r="Y460" s="46" t="str">
        <f t="shared" ref="Y460:Y496" si="598">IFERROR((VLOOKUP(I460,AC:AC,1,0)),"")</f>
        <v/>
      </c>
      <c r="Z460" s="142" t="str">
        <f t="shared" si="521"/>
        <v/>
      </c>
      <c r="AV460" s="27">
        <f t="shared" ca="1" si="525"/>
        <v>45968</v>
      </c>
      <c r="BB460" s="152">
        <f t="shared" si="526"/>
        <v>0</v>
      </c>
      <c r="BC460" s="147">
        <f t="shared" si="522"/>
        <v>0</v>
      </c>
    </row>
    <row r="461" spans="4:55" x14ac:dyDescent="0.25">
      <c r="D461" s="17"/>
      <c r="E461" s="17"/>
      <c r="F461" s="17">
        <f t="shared" ref="F461:G461" si="599">F454</f>
        <v>0</v>
      </c>
      <c r="G461" s="17">
        <f t="shared" si="599"/>
        <v>4</v>
      </c>
      <c r="H461" s="135"/>
      <c r="I461" s="117">
        <f t="shared" si="524"/>
        <v>46056</v>
      </c>
      <c r="J461" s="88"/>
      <c r="K461" s="89"/>
      <c r="L461" s="90"/>
      <c r="M461" s="86"/>
      <c r="N461" s="87">
        <f t="shared" si="535"/>
        <v>4</v>
      </c>
      <c r="O461" s="85">
        <f t="shared" si="593"/>
        <v>4</v>
      </c>
      <c r="P461" s="85" t="str">
        <f t="shared" ref="P461:P496" si="600">IF(R461=0,"",(IF(AW461&gt;0,AW461,O461)))</f>
        <v/>
      </c>
      <c r="Q461" s="149">
        <f t="shared" si="589"/>
        <v>0</v>
      </c>
      <c r="R461" s="116">
        <f t="shared" si="594"/>
        <v>0</v>
      </c>
      <c r="S461" s="107">
        <f t="shared" si="532"/>
        <v>4</v>
      </c>
      <c r="T461" s="44">
        <f t="shared" si="595"/>
        <v>1</v>
      </c>
      <c r="U461" s="7">
        <f t="shared" si="529"/>
        <v>0</v>
      </c>
      <c r="V461" s="13">
        <f t="shared" si="596"/>
        <v>46056</v>
      </c>
      <c r="W461" s="14" t="str">
        <f t="shared" ref="W461:W496" si="601">TEXT(V461,"GGG")</f>
        <v>Sal</v>
      </c>
      <c r="X461" s="4" t="str">
        <f t="shared" si="597"/>
        <v/>
      </c>
      <c r="Y461" s="46" t="str">
        <f t="shared" si="598"/>
        <v/>
      </c>
      <c r="Z461" s="142" t="str">
        <f t="shared" ref="Z461:Z496" si="602">IF((IF(OR($I$6="",$I$7=""),"",(VLOOKUP(Y461,AC:AF,4,0))))=0,"",(IF(OR($I$6="",$I$7=""),"",(VLOOKUP(Y461,AC:AF,4,0)))))</f>
        <v/>
      </c>
      <c r="AV461" s="27">
        <f t="shared" ca="1" si="525"/>
        <v>45969</v>
      </c>
      <c r="BB461" s="152">
        <f t="shared" si="526"/>
        <v>0</v>
      </c>
      <c r="BC461" s="147">
        <f t="shared" ref="BC461:BC496" si="603">IFERROR((O461-P461),0)</f>
        <v>0</v>
      </c>
    </row>
    <row r="462" spans="4:55" x14ac:dyDescent="0.25">
      <c r="D462" s="17"/>
      <c r="E462" s="17"/>
      <c r="F462" s="17">
        <f t="shared" ref="F462:G462" si="604">F455</f>
        <v>0</v>
      </c>
      <c r="G462" s="17">
        <f t="shared" si="604"/>
        <v>4</v>
      </c>
      <c r="H462" s="135"/>
      <c r="I462" s="117">
        <f t="shared" ref="I462:I496" si="605">IF($I$7="","",(IF($I$7="",0,(I461+1))))</f>
        <v>46057</v>
      </c>
      <c r="J462" s="88"/>
      <c r="K462" s="89"/>
      <c r="L462" s="90"/>
      <c r="M462" s="86"/>
      <c r="N462" s="87">
        <f t="shared" si="535"/>
        <v>4</v>
      </c>
      <c r="O462" s="85">
        <f t="shared" si="593"/>
        <v>4</v>
      </c>
      <c r="P462" s="85" t="str">
        <f t="shared" si="600"/>
        <v/>
      </c>
      <c r="Q462" s="149">
        <f t="shared" si="589"/>
        <v>0</v>
      </c>
      <c r="R462" s="116">
        <f t="shared" si="594"/>
        <v>0</v>
      </c>
      <c r="S462" s="107">
        <f t="shared" si="532"/>
        <v>4</v>
      </c>
      <c r="T462" s="44">
        <f t="shared" si="595"/>
        <v>1</v>
      </c>
      <c r="U462" s="7">
        <f t="shared" si="529"/>
        <v>0</v>
      </c>
      <c r="V462" s="13">
        <f t="shared" si="596"/>
        <v>46057</v>
      </c>
      <c r="W462" s="14" t="str">
        <f t="shared" si="601"/>
        <v>Çar</v>
      </c>
      <c r="X462" s="4" t="str">
        <f t="shared" si="597"/>
        <v/>
      </c>
      <c r="Y462" s="46" t="str">
        <f t="shared" si="598"/>
        <v/>
      </c>
      <c r="Z462" s="142" t="str">
        <f t="shared" si="602"/>
        <v/>
      </c>
      <c r="AV462" s="27">
        <f t="shared" ref="AV462:AV525" ca="1" si="606">AV461+1</f>
        <v>45970</v>
      </c>
      <c r="BB462" s="152">
        <f t="shared" ref="BB462:BB496" si="607">IFERROR((IF((R462-R461)&lt;0,0,(R462-R461))),0)</f>
        <v>0</v>
      </c>
      <c r="BC462" s="147">
        <f t="shared" si="603"/>
        <v>0</v>
      </c>
    </row>
    <row r="463" spans="4:55" x14ac:dyDescent="0.25">
      <c r="D463" s="17"/>
      <c r="E463" s="17"/>
      <c r="F463" s="17">
        <f t="shared" ref="F463:G463" si="608">F456</f>
        <v>0</v>
      </c>
      <c r="G463" s="17">
        <f t="shared" si="608"/>
        <v>4</v>
      </c>
      <c r="H463" s="135"/>
      <c r="I463" s="117">
        <f t="shared" si="605"/>
        <v>46058</v>
      </c>
      <c r="J463" s="88"/>
      <c r="K463" s="89"/>
      <c r="L463" s="90"/>
      <c r="M463" s="86"/>
      <c r="N463" s="87">
        <f t="shared" si="535"/>
        <v>4</v>
      </c>
      <c r="O463" s="85">
        <f t="shared" si="593"/>
        <v>4</v>
      </c>
      <c r="P463" s="85" t="str">
        <f t="shared" si="600"/>
        <v/>
      </c>
      <c r="Q463" s="149">
        <f t="shared" si="589"/>
        <v>0</v>
      </c>
      <c r="R463" s="116">
        <f t="shared" si="594"/>
        <v>0</v>
      </c>
      <c r="S463" s="107">
        <f t="shared" si="532"/>
        <v>4</v>
      </c>
      <c r="T463" s="44">
        <f t="shared" si="595"/>
        <v>1</v>
      </c>
      <c r="U463" s="7">
        <f t="shared" si="529"/>
        <v>0</v>
      </c>
      <c r="V463" s="13">
        <f t="shared" si="596"/>
        <v>46058</v>
      </c>
      <c r="W463" s="14" t="str">
        <f t="shared" si="601"/>
        <v>Per</v>
      </c>
      <c r="X463" s="4" t="str">
        <f t="shared" si="597"/>
        <v/>
      </c>
      <c r="Y463" s="46" t="str">
        <f t="shared" si="598"/>
        <v/>
      </c>
      <c r="Z463" s="142" t="str">
        <f t="shared" si="602"/>
        <v/>
      </c>
      <c r="AV463" s="27">
        <f t="shared" ca="1" si="606"/>
        <v>45971</v>
      </c>
      <c r="BB463" s="152">
        <f t="shared" si="607"/>
        <v>0</v>
      </c>
      <c r="BC463" s="147">
        <f t="shared" si="603"/>
        <v>0</v>
      </c>
    </row>
    <row r="464" spans="4:55" x14ac:dyDescent="0.25">
      <c r="D464" s="17"/>
      <c r="E464" s="17"/>
      <c r="F464" s="17">
        <f t="shared" ref="F464:G464" si="609">F457</f>
        <v>0</v>
      </c>
      <c r="G464" s="17">
        <f t="shared" si="609"/>
        <v>4</v>
      </c>
      <c r="H464" s="135"/>
      <c r="I464" s="117">
        <f t="shared" si="605"/>
        <v>46059</v>
      </c>
      <c r="J464" s="88"/>
      <c r="K464" s="89"/>
      <c r="L464" s="90"/>
      <c r="M464" s="86"/>
      <c r="N464" s="87">
        <f t="shared" si="535"/>
        <v>4</v>
      </c>
      <c r="O464" s="85">
        <f t="shared" si="593"/>
        <v>4</v>
      </c>
      <c r="P464" s="85" t="str">
        <f t="shared" si="600"/>
        <v/>
      </c>
      <c r="Q464" s="149">
        <f t="shared" si="589"/>
        <v>0</v>
      </c>
      <c r="R464" s="116">
        <f t="shared" si="594"/>
        <v>0</v>
      </c>
      <c r="S464" s="107">
        <f t="shared" si="532"/>
        <v>4</v>
      </c>
      <c r="T464" s="44">
        <f t="shared" si="595"/>
        <v>1</v>
      </c>
      <c r="U464" s="7">
        <f t="shared" ref="U464:U496" si="610">IF(U463=0,0,IF(U463&gt;=$I$6,0,IF((U463+S464)&gt;=$I$6,$I$6,(U463+S464))))</f>
        <v>0</v>
      </c>
      <c r="V464" s="13">
        <f t="shared" si="596"/>
        <v>46059</v>
      </c>
      <c r="W464" s="14" t="str">
        <f t="shared" si="601"/>
        <v>Cum</v>
      </c>
      <c r="X464" s="4" t="str">
        <f t="shared" si="597"/>
        <v/>
      </c>
      <c r="Y464" s="46" t="str">
        <f t="shared" si="598"/>
        <v/>
      </c>
      <c r="Z464" s="142" t="str">
        <f t="shared" si="602"/>
        <v/>
      </c>
      <c r="AV464" s="27">
        <f t="shared" ca="1" si="606"/>
        <v>45972</v>
      </c>
      <c r="BB464" s="152">
        <f t="shared" si="607"/>
        <v>0</v>
      </c>
      <c r="BC464" s="147">
        <f t="shared" si="603"/>
        <v>0</v>
      </c>
    </row>
    <row r="465" spans="4:55" x14ac:dyDescent="0.25">
      <c r="D465" s="17"/>
      <c r="E465" s="17"/>
      <c r="F465" s="17">
        <f t="shared" ref="F465:G465" si="611">F458</f>
        <v>0</v>
      </c>
      <c r="G465" s="17">
        <f t="shared" si="611"/>
        <v>0</v>
      </c>
      <c r="H465" s="135"/>
      <c r="I465" s="117">
        <f t="shared" si="605"/>
        <v>46060</v>
      </c>
      <c r="J465" s="88"/>
      <c r="K465" s="89"/>
      <c r="L465" s="90"/>
      <c r="M465" s="86"/>
      <c r="N465" s="87">
        <f t="shared" si="535"/>
        <v>0</v>
      </c>
      <c r="O465" s="85">
        <f t="shared" si="593"/>
        <v>0</v>
      </c>
      <c r="P465" s="85" t="str">
        <f t="shared" si="600"/>
        <v/>
      </c>
      <c r="Q465" s="149">
        <f t="shared" si="589"/>
        <v>0</v>
      </c>
      <c r="R465" s="116">
        <f t="shared" si="594"/>
        <v>0</v>
      </c>
      <c r="S465" s="107">
        <f t="shared" si="532"/>
        <v>0</v>
      </c>
      <c r="T465" s="44">
        <f t="shared" si="595"/>
        <v>1</v>
      </c>
      <c r="U465" s="7">
        <f t="shared" si="610"/>
        <v>0</v>
      </c>
      <c r="V465" s="13">
        <f t="shared" si="596"/>
        <v>46060</v>
      </c>
      <c r="W465" s="14" t="str">
        <f t="shared" si="601"/>
        <v>Cmt</v>
      </c>
      <c r="X465" s="4" t="str">
        <f t="shared" si="597"/>
        <v/>
      </c>
      <c r="Y465" s="46" t="str">
        <f t="shared" si="598"/>
        <v/>
      </c>
      <c r="Z465" s="142" t="str">
        <f t="shared" si="602"/>
        <v/>
      </c>
      <c r="AV465" s="27">
        <f t="shared" ca="1" si="606"/>
        <v>45973</v>
      </c>
      <c r="BB465" s="152">
        <f t="shared" si="607"/>
        <v>0</v>
      </c>
      <c r="BC465" s="147">
        <f t="shared" si="603"/>
        <v>0</v>
      </c>
    </row>
    <row r="466" spans="4:55" x14ac:dyDescent="0.25">
      <c r="D466" s="17"/>
      <c r="E466" s="17"/>
      <c r="F466" s="17">
        <f t="shared" ref="F466:G466" si="612">F459</f>
        <v>0</v>
      </c>
      <c r="G466" s="17">
        <f t="shared" si="612"/>
        <v>0</v>
      </c>
      <c r="H466" s="135"/>
      <c r="I466" s="117">
        <f t="shared" si="605"/>
        <v>46061</v>
      </c>
      <c r="J466" s="88"/>
      <c r="K466" s="89"/>
      <c r="L466" s="90"/>
      <c r="M466" s="86"/>
      <c r="N466" s="87">
        <f t="shared" si="535"/>
        <v>0</v>
      </c>
      <c r="O466" s="85">
        <f t="shared" si="593"/>
        <v>0</v>
      </c>
      <c r="P466" s="85" t="str">
        <f t="shared" si="600"/>
        <v/>
      </c>
      <c r="Q466" s="149">
        <f t="shared" si="589"/>
        <v>0</v>
      </c>
      <c r="R466" s="116">
        <f t="shared" si="594"/>
        <v>0</v>
      </c>
      <c r="S466" s="107">
        <f t="shared" ref="S466:S496" si="613">N466*T466</f>
        <v>0</v>
      </c>
      <c r="T466" s="44">
        <f t="shared" si="595"/>
        <v>1</v>
      </c>
      <c r="U466" s="7">
        <f t="shared" si="610"/>
        <v>0</v>
      </c>
      <c r="V466" s="13">
        <f t="shared" si="596"/>
        <v>46061</v>
      </c>
      <c r="W466" s="14" t="str">
        <f t="shared" si="601"/>
        <v>Paz</v>
      </c>
      <c r="X466" s="4" t="str">
        <f t="shared" si="597"/>
        <v/>
      </c>
      <c r="Y466" s="46" t="str">
        <f t="shared" si="598"/>
        <v/>
      </c>
      <c r="Z466" s="142" t="str">
        <f t="shared" si="602"/>
        <v/>
      </c>
      <c r="AV466" s="27">
        <f t="shared" ca="1" si="606"/>
        <v>45974</v>
      </c>
      <c r="BB466" s="152">
        <f t="shared" si="607"/>
        <v>0</v>
      </c>
      <c r="BC466" s="147">
        <f t="shared" si="603"/>
        <v>0</v>
      </c>
    </row>
    <row r="467" spans="4:55" x14ac:dyDescent="0.25">
      <c r="D467" s="17"/>
      <c r="E467" s="17"/>
      <c r="F467" s="17">
        <f t="shared" ref="F467:G467" si="614">F460</f>
        <v>0</v>
      </c>
      <c r="G467" s="17">
        <f t="shared" si="614"/>
        <v>4</v>
      </c>
      <c r="H467" s="135"/>
      <c r="I467" s="117">
        <f t="shared" si="605"/>
        <v>46062</v>
      </c>
      <c r="J467" s="88"/>
      <c r="K467" s="89"/>
      <c r="L467" s="90"/>
      <c r="M467" s="86"/>
      <c r="N467" s="87">
        <f t="shared" si="535"/>
        <v>4</v>
      </c>
      <c r="O467" s="85">
        <f t="shared" si="593"/>
        <v>4</v>
      </c>
      <c r="P467" s="85" t="str">
        <f t="shared" si="600"/>
        <v/>
      </c>
      <c r="Q467" s="149">
        <f t="shared" si="589"/>
        <v>0</v>
      </c>
      <c r="R467" s="116">
        <f t="shared" si="594"/>
        <v>0</v>
      </c>
      <c r="S467" s="107">
        <f t="shared" si="613"/>
        <v>4</v>
      </c>
      <c r="T467" s="44">
        <f t="shared" si="595"/>
        <v>1</v>
      </c>
      <c r="U467" s="7">
        <f t="shared" si="610"/>
        <v>0</v>
      </c>
      <c r="V467" s="13">
        <f t="shared" si="596"/>
        <v>46062</v>
      </c>
      <c r="W467" s="14" t="str">
        <f t="shared" si="601"/>
        <v>Pzt</v>
      </c>
      <c r="X467" s="4" t="str">
        <f t="shared" si="597"/>
        <v/>
      </c>
      <c r="Y467" s="46" t="str">
        <f t="shared" si="598"/>
        <v/>
      </c>
      <c r="Z467" s="142" t="str">
        <f t="shared" si="602"/>
        <v/>
      </c>
      <c r="AV467" s="27">
        <f t="shared" ca="1" si="606"/>
        <v>45975</v>
      </c>
      <c r="BB467" s="152">
        <f t="shared" si="607"/>
        <v>0</v>
      </c>
      <c r="BC467" s="147">
        <f t="shared" si="603"/>
        <v>0</v>
      </c>
    </row>
    <row r="468" spans="4:55" x14ac:dyDescent="0.25">
      <c r="D468" s="17"/>
      <c r="E468" s="17"/>
      <c r="F468" s="17">
        <f t="shared" ref="F468:G468" si="615">F461</f>
        <v>0</v>
      </c>
      <c r="G468" s="17">
        <f t="shared" si="615"/>
        <v>4</v>
      </c>
      <c r="H468" s="135"/>
      <c r="I468" s="117">
        <f t="shared" si="605"/>
        <v>46063</v>
      </c>
      <c r="J468" s="88"/>
      <c r="K468" s="89"/>
      <c r="L468" s="90"/>
      <c r="M468" s="86"/>
      <c r="N468" s="87">
        <f t="shared" ref="N468:N496" si="616">IF(X468="AREFE",F468,F468+G468)</f>
        <v>4</v>
      </c>
      <c r="O468" s="85">
        <f t="shared" si="593"/>
        <v>4</v>
      </c>
      <c r="P468" s="85" t="str">
        <f t="shared" si="600"/>
        <v/>
      </c>
      <c r="Q468" s="149">
        <f t="shared" si="589"/>
        <v>0</v>
      </c>
      <c r="R468" s="116">
        <f t="shared" si="594"/>
        <v>0</v>
      </c>
      <c r="S468" s="107">
        <f t="shared" si="613"/>
        <v>4</v>
      </c>
      <c r="T468" s="44">
        <f t="shared" si="595"/>
        <v>1</v>
      </c>
      <c r="U468" s="7">
        <f t="shared" si="610"/>
        <v>0</v>
      </c>
      <c r="V468" s="13">
        <f t="shared" si="596"/>
        <v>46063</v>
      </c>
      <c r="W468" s="14" t="str">
        <f t="shared" si="601"/>
        <v>Sal</v>
      </c>
      <c r="X468" s="4" t="str">
        <f t="shared" si="597"/>
        <v/>
      </c>
      <c r="Y468" s="46" t="str">
        <f t="shared" si="598"/>
        <v/>
      </c>
      <c r="Z468" s="142" t="str">
        <f t="shared" si="602"/>
        <v/>
      </c>
      <c r="AV468" s="27">
        <f t="shared" ca="1" si="606"/>
        <v>45976</v>
      </c>
      <c r="BB468" s="152">
        <f t="shared" si="607"/>
        <v>0</v>
      </c>
      <c r="BC468" s="147">
        <f t="shared" si="603"/>
        <v>0</v>
      </c>
    </row>
    <row r="469" spans="4:55" x14ac:dyDescent="0.25">
      <c r="D469" s="17"/>
      <c r="E469" s="17"/>
      <c r="F469" s="17">
        <f t="shared" ref="F469:G469" si="617">F462</f>
        <v>0</v>
      </c>
      <c r="G469" s="17">
        <f t="shared" si="617"/>
        <v>4</v>
      </c>
      <c r="H469" s="135"/>
      <c r="I469" s="117">
        <f t="shared" si="605"/>
        <v>46064</v>
      </c>
      <c r="J469" s="88"/>
      <c r="K469" s="89"/>
      <c r="L469" s="90"/>
      <c r="M469" s="86"/>
      <c r="N469" s="87">
        <f t="shared" si="616"/>
        <v>4</v>
      </c>
      <c r="O469" s="85">
        <f t="shared" si="593"/>
        <v>4</v>
      </c>
      <c r="P469" s="85" t="str">
        <f t="shared" si="600"/>
        <v/>
      </c>
      <c r="Q469" s="149">
        <f t="shared" si="589"/>
        <v>0</v>
      </c>
      <c r="R469" s="116">
        <f t="shared" si="594"/>
        <v>0</v>
      </c>
      <c r="S469" s="107">
        <f t="shared" si="613"/>
        <v>4</v>
      </c>
      <c r="T469" s="44">
        <f t="shared" si="595"/>
        <v>1</v>
      </c>
      <c r="U469" s="7">
        <f t="shared" si="610"/>
        <v>0</v>
      </c>
      <c r="V469" s="13">
        <f t="shared" si="596"/>
        <v>46064</v>
      </c>
      <c r="W469" s="14" t="str">
        <f t="shared" si="601"/>
        <v>Çar</v>
      </c>
      <c r="X469" s="4" t="str">
        <f t="shared" si="597"/>
        <v/>
      </c>
      <c r="Y469" s="46" t="str">
        <f t="shared" si="598"/>
        <v/>
      </c>
      <c r="Z469" s="142" t="str">
        <f t="shared" si="602"/>
        <v/>
      </c>
      <c r="AV469" s="27">
        <f t="shared" ca="1" si="606"/>
        <v>45977</v>
      </c>
      <c r="BB469" s="152">
        <f t="shared" si="607"/>
        <v>0</v>
      </c>
      <c r="BC469" s="147">
        <f t="shared" si="603"/>
        <v>0</v>
      </c>
    </row>
    <row r="470" spans="4:55" x14ac:dyDescent="0.25">
      <c r="D470" s="17"/>
      <c r="E470" s="17"/>
      <c r="F470" s="17">
        <f t="shared" ref="F470:G470" si="618">F463</f>
        <v>0</v>
      </c>
      <c r="G470" s="17">
        <f t="shared" si="618"/>
        <v>4</v>
      </c>
      <c r="H470" s="135"/>
      <c r="I470" s="117">
        <f t="shared" si="605"/>
        <v>46065</v>
      </c>
      <c r="J470" s="88"/>
      <c r="K470" s="89"/>
      <c r="L470" s="90"/>
      <c r="M470" s="86"/>
      <c r="N470" s="87">
        <f t="shared" si="616"/>
        <v>4</v>
      </c>
      <c r="O470" s="85">
        <f t="shared" si="593"/>
        <v>4</v>
      </c>
      <c r="P470" s="85" t="str">
        <f t="shared" si="600"/>
        <v/>
      </c>
      <c r="Q470" s="149">
        <f t="shared" si="589"/>
        <v>0</v>
      </c>
      <c r="R470" s="116">
        <f t="shared" si="594"/>
        <v>0</v>
      </c>
      <c r="S470" s="107">
        <f t="shared" si="613"/>
        <v>4</v>
      </c>
      <c r="T470" s="44">
        <f t="shared" si="595"/>
        <v>1</v>
      </c>
      <c r="U470" s="7">
        <f t="shared" si="610"/>
        <v>0</v>
      </c>
      <c r="V470" s="13">
        <f t="shared" si="596"/>
        <v>46065</v>
      </c>
      <c r="W470" s="14" t="str">
        <f t="shared" si="601"/>
        <v>Per</v>
      </c>
      <c r="X470" s="4" t="str">
        <f t="shared" si="597"/>
        <v/>
      </c>
      <c r="Y470" s="46" t="str">
        <f t="shared" si="598"/>
        <v/>
      </c>
      <c r="Z470" s="142" t="str">
        <f t="shared" si="602"/>
        <v/>
      </c>
      <c r="AV470" s="27">
        <f t="shared" ca="1" si="606"/>
        <v>45978</v>
      </c>
      <c r="BB470" s="152">
        <f t="shared" si="607"/>
        <v>0</v>
      </c>
      <c r="BC470" s="147">
        <f t="shared" si="603"/>
        <v>0</v>
      </c>
    </row>
    <row r="471" spans="4:55" x14ac:dyDescent="0.25">
      <c r="D471" s="17"/>
      <c r="E471" s="17"/>
      <c r="F471" s="17">
        <f t="shared" ref="F471:G471" si="619">F464</f>
        <v>0</v>
      </c>
      <c r="G471" s="17">
        <f t="shared" si="619"/>
        <v>4</v>
      </c>
      <c r="H471" s="135"/>
      <c r="I471" s="117">
        <f t="shared" si="605"/>
        <v>46066</v>
      </c>
      <c r="J471" s="88"/>
      <c r="K471" s="89"/>
      <c r="L471" s="90"/>
      <c r="M471" s="86"/>
      <c r="N471" s="87">
        <f t="shared" si="616"/>
        <v>4</v>
      </c>
      <c r="O471" s="85">
        <f t="shared" si="593"/>
        <v>4</v>
      </c>
      <c r="P471" s="85" t="str">
        <f t="shared" si="600"/>
        <v/>
      </c>
      <c r="Q471" s="149">
        <f t="shared" si="589"/>
        <v>0</v>
      </c>
      <c r="R471" s="116">
        <f t="shared" si="594"/>
        <v>0</v>
      </c>
      <c r="S471" s="107">
        <f t="shared" si="613"/>
        <v>4</v>
      </c>
      <c r="T471" s="44">
        <f t="shared" si="595"/>
        <v>1</v>
      </c>
      <c r="U471" s="7">
        <f t="shared" si="610"/>
        <v>0</v>
      </c>
      <c r="V471" s="13">
        <f t="shared" si="596"/>
        <v>46066</v>
      </c>
      <c r="W471" s="14" t="str">
        <f t="shared" si="601"/>
        <v>Cum</v>
      </c>
      <c r="X471" s="4" t="str">
        <f t="shared" si="597"/>
        <v/>
      </c>
      <c r="Y471" s="46" t="str">
        <f t="shared" si="598"/>
        <v/>
      </c>
      <c r="Z471" s="142" t="str">
        <f t="shared" si="602"/>
        <v/>
      </c>
      <c r="AV471" s="27">
        <f t="shared" ca="1" si="606"/>
        <v>45979</v>
      </c>
      <c r="BB471" s="152">
        <f t="shared" si="607"/>
        <v>0</v>
      </c>
      <c r="BC471" s="147">
        <f t="shared" si="603"/>
        <v>0</v>
      </c>
    </row>
    <row r="472" spans="4:55" x14ac:dyDescent="0.25">
      <c r="D472" s="17"/>
      <c r="E472" s="17"/>
      <c r="F472" s="17">
        <f t="shared" ref="F472:G472" si="620">F465</f>
        <v>0</v>
      </c>
      <c r="G472" s="17">
        <f t="shared" si="620"/>
        <v>0</v>
      </c>
      <c r="H472" s="135"/>
      <c r="I472" s="117">
        <f t="shared" si="605"/>
        <v>46067</v>
      </c>
      <c r="J472" s="88"/>
      <c r="K472" s="89"/>
      <c r="L472" s="90"/>
      <c r="M472" s="86"/>
      <c r="N472" s="87">
        <f t="shared" si="616"/>
        <v>0</v>
      </c>
      <c r="O472" s="85">
        <f t="shared" si="593"/>
        <v>0</v>
      </c>
      <c r="P472" s="85" t="str">
        <f t="shared" si="600"/>
        <v/>
      </c>
      <c r="Q472" s="149">
        <f t="shared" si="589"/>
        <v>0</v>
      </c>
      <c r="R472" s="116">
        <f t="shared" si="594"/>
        <v>0</v>
      </c>
      <c r="S472" s="107">
        <f t="shared" si="613"/>
        <v>0</v>
      </c>
      <c r="T472" s="44">
        <f t="shared" si="595"/>
        <v>1</v>
      </c>
      <c r="U472" s="7">
        <f t="shared" si="610"/>
        <v>0</v>
      </c>
      <c r="V472" s="13">
        <f t="shared" si="596"/>
        <v>46067</v>
      </c>
      <c r="W472" s="14" t="str">
        <f t="shared" si="601"/>
        <v>Cmt</v>
      </c>
      <c r="X472" s="4" t="str">
        <f t="shared" si="597"/>
        <v/>
      </c>
      <c r="Y472" s="46" t="str">
        <f t="shared" si="598"/>
        <v/>
      </c>
      <c r="Z472" s="142" t="str">
        <f t="shared" si="602"/>
        <v/>
      </c>
      <c r="AV472" s="27">
        <f t="shared" ca="1" si="606"/>
        <v>45980</v>
      </c>
      <c r="BB472" s="152">
        <f t="shared" si="607"/>
        <v>0</v>
      </c>
      <c r="BC472" s="147">
        <f t="shared" si="603"/>
        <v>0</v>
      </c>
    </row>
    <row r="473" spans="4:55" x14ac:dyDescent="0.25">
      <c r="D473" s="17"/>
      <c r="E473" s="17"/>
      <c r="F473" s="17">
        <f t="shared" ref="F473:G473" si="621">F466</f>
        <v>0</v>
      </c>
      <c r="G473" s="17">
        <f t="shared" si="621"/>
        <v>0</v>
      </c>
      <c r="H473" s="135"/>
      <c r="I473" s="117">
        <f t="shared" si="605"/>
        <v>46068</v>
      </c>
      <c r="J473" s="88"/>
      <c r="K473" s="89"/>
      <c r="L473" s="90"/>
      <c r="M473" s="86"/>
      <c r="N473" s="87">
        <f t="shared" si="616"/>
        <v>0</v>
      </c>
      <c r="O473" s="85">
        <f t="shared" si="593"/>
        <v>0</v>
      </c>
      <c r="P473" s="85" t="str">
        <f t="shared" si="600"/>
        <v/>
      </c>
      <c r="Q473" s="149">
        <f t="shared" si="589"/>
        <v>0</v>
      </c>
      <c r="R473" s="116">
        <f t="shared" si="594"/>
        <v>0</v>
      </c>
      <c r="S473" s="107">
        <f t="shared" si="613"/>
        <v>0</v>
      </c>
      <c r="T473" s="44">
        <f t="shared" si="595"/>
        <v>1</v>
      </c>
      <c r="U473" s="7">
        <f t="shared" si="610"/>
        <v>0</v>
      </c>
      <c r="V473" s="13">
        <f t="shared" si="596"/>
        <v>46068</v>
      </c>
      <c r="W473" s="14" t="str">
        <f t="shared" si="601"/>
        <v>Paz</v>
      </c>
      <c r="X473" s="4" t="str">
        <f t="shared" si="597"/>
        <v/>
      </c>
      <c r="Y473" s="46" t="str">
        <f t="shared" si="598"/>
        <v/>
      </c>
      <c r="Z473" s="142" t="str">
        <f t="shared" si="602"/>
        <v/>
      </c>
      <c r="AV473" s="27">
        <f t="shared" ca="1" si="606"/>
        <v>45981</v>
      </c>
      <c r="BB473" s="152">
        <f t="shared" si="607"/>
        <v>0</v>
      </c>
      <c r="BC473" s="147">
        <f t="shared" si="603"/>
        <v>0</v>
      </c>
    </row>
    <row r="474" spans="4:55" x14ac:dyDescent="0.25">
      <c r="D474" s="17"/>
      <c r="E474" s="17"/>
      <c r="F474" s="17">
        <f t="shared" ref="F474:G474" si="622">F467</f>
        <v>0</v>
      </c>
      <c r="G474" s="17">
        <f t="shared" si="622"/>
        <v>4</v>
      </c>
      <c r="H474" s="135"/>
      <c r="I474" s="117">
        <f t="shared" si="605"/>
        <v>46069</v>
      </c>
      <c r="J474" s="88"/>
      <c r="K474" s="89"/>
      <c r="L474" s="90"/>
      <c r="M474" s="86"/>
      <c r="N474" s="87">
        <f t="shared" si="616"/>
        <v>4</v>
      </c>
      <c r="O474" s="85">
        <f t="shared" si="593"/>
        <v>4</v>
      </c>
      <c r="P474" s="85" t="str">
        <f t="shared" si="600"/>
        <v/>
      </c>
      <c r="Q474" s="149">
        <f t="shared" si="589"/>
        <v>0</v>
      </c>
      <c r="R474" s="116">
        <f t="shared" si="594"/>
        <v>0</v>
      </c>
      <c r="S474" s="107">
        <f t="shared" si="613"/>
        <v>4</v>
      </c>
      <c r="T474" s="44">
        <f t="shared" si="595"/>
        <v>1</v>
      </c>
      <c r="U474" s="7">
        <f t="shared" si="610"/>
        <v>0</v>
      </c>
      <c r="V474" s="13">
        <f t="shared" si="596"/>
        <v>46069</v>
      </c>
      <c r="W474" s="14" t="str">
        <f t="shared" si="601"/>
        <v>Pzt</v>
      </c>
      <c r="X474" s="4" t="str">
        <f t="shared" si="597"/>
        <v/>
      </c>
      <c r="Y474" s="46" t="str">
        <f t="shared" si="598"/>
        <v/>
      </c>
      <c r="Z474" s="142" t="str">
        <f t="shared" si="602"/>
        <v/>
      </c>
      <c r="AV474" s="27">
        <f t="shared" ca="1" si="606"/>
        <v>45982</v>
      </c>
      <c r="BB474" s="152">
        <f t="shared" si="607"/>
        <v>0</v>
      </c>
      <c r="BC474" s="147">
        <f t="shared" si="603"/>
        <v>0</v>
      </c>
    </row>
    <row r="475" spans="4:55" x14ac:dyDescent="0.25">
      <c r="D475" s="17"/>
      <c r="E475" s="17"/>
      <c r="F475" s="17">
        <f t="shared" ref="F475:G475" si="623">F468</f>
        <v>0</v>
      </c>
      <c r="G475" s="17">
        <f t="shared" si="623"/>
        <v>4</v>
      </c>
      <c r="H475" s="135"/>
      <c r="I475" s="117">
        <f t="shared" si="605"/>
        <v>46070</v>
      </c>
      <c r="J475" s="88"/>
      <c r="K475" s="89"/>
      <c r="L475" s="90"/>
      <c r="M475" s="86"/>
      <c r="N475" s="87">
        <f t="shared" si="616"/>
        <v>4</v>
      </c>
      <c r="O475" s="85">
        <f t="shared" si="593"/>
        <v>4</v>
      </c>
      <c r="P475" s="85" t="str">
        <f t="shared" si="600"/>
        <v/>
      </c>
      <c r="Q475" s="149">
        <f t="shared" si="589"/>
        <v>0</v>
      </c>
      <c r="R475" s="116">
        <f t="shared" si="594"/>
        <v>0</v>
      </c>
      <c r="S475" s="107">
        <f t="shared" si="613"/>
        <v>4</v>
      </c>
      <c r="T475" s="44">
        <f t="shared" si="595"/>
        <v>1</v>
      </c>
      <c r="U475" s="7">
        <f t="shared" si="610"/>
        <v>0</v>
      </c>
      <c r="V475" s="13">
        <f t="shared" si="596"/>
        <v>46070</v>
      </c>
      <c r="W475" s="14" t="str">
        <f t="shared" si="601"/>
        <v>Sal</v>
      </c>
      <c r="X475" s="4" t="str">
        <f t="shared" si="597"/>
        <v/>
      </c>
      <c r="Y475" s="46" t="str">
        <f t="shared" si="598"/>
        <v/>
      </c>
      <c r="Z475" s="142" t="str">
        <f t="shared" si="602"/>
        <v/>
      </c>
      <c r="AV475" s="27">
        <f t="shared" ca="1" si="606"/>
        <v>45983</v>
      </c>
      <c r="BB475" s="152">
        <f t="shared" si="607"/>
        <v>0</v>
      </c>
      <c r="BC475" s="147">
        <f t="shared" si="603"/>
        <v>0</v>
      </c>
    </row>
    <row r="476" spans="4:55" x14ac:dyDescent="0.25">
      <c r="D476" s="17"/>
      <c r="E476" s="17"/>
      <c r="F476" s="17">
        <f t="shared" ref="F476:G476" si="624">F469</f>
        <v>0</v>
      </c>
      <c r="G476" s="17">
        <f t="shared" si="624"/>
        <v>4</v>
      </c>
      <c r="H476" s="135"/>
      <c r="I476" s="117">
        <f t="shared" si="605"/>
        <v>46071</v>
      </c>
      <c r="J476" s="88"/>
      <c r="K476" s="89"/>
      <c r="L476" s="90"/>
      <c r="M476" s="86"/>
      <c r="N476" s="87">
        <f t="shared" si="616"/>
        <v>4</v>
      </c>
      <c r="O476" s="85">
        <f t="shared" si="593"/>
        <v>4</v>
      </c>
      <c r="P476" s="85" t="str">
        <f t="shared" si="600"/>
        <v/>
      </c>
      <c r="Q476" s="149">
        <f t="shared" si="589"/>
        <v>0</v>
      </c>
      <c r="R476" s="116">
        <f t="shared" si="594"/>
        <v>0</v>
      </c>
      <c r="S476" s="107">
        <f t="shared" si="613"/>
        <v>4</v>
      </c>
      <c r="T476" s="44">
        <f t="shared" si="595"/>
        <v>1</v>
      </c>
      <c r="U476" s="7">
        <f t="shared" si="610"/>
        <v>0</v>
      </c>
      <c r="V476" s="13">
        <f t="shared" si="596"/>
        <v>46071</v>
      </c>
      <c r="W476" s="14" t="str">
        <f t="shared" si="601"/>
        <v>Çar</v>
      </c>
      <c r="X476" s="4" t="str">
        <f t="shared" si="597"/>
        <v/>
      </c>
      <c r="Y476" s="46" t="str">
        <f t="shared" si="598"/>
        <v/>
      </c>
      <c r="Z476" s="142" t="str">
        <f t="shared" si="602"/>
        <v/>
      </c>
      <c r="AV476" s="27">
        <f t="shared" ca="1" si="606"/>
        <v>45984</v>
      </c>
      <c r="BB476" s="152">
        <f t="shared" si="607"/>
        <v>0</v>
      </c>
      <c r="BC476" s="147">
        <f t="shared" si="603"/>
        <v>0</v>
      </c>
    </row>
    <row r="477" spans="4:55" x14ac:dyDescent="0.25">
      <c r="D477" s="17"/>
      <c r="E477" s="17"/>
      <c r="F477" s="17">
        <f t="shared" ref="F477:G477" si="625">F470</f>
        <v>0</v>
      </c>
      <c r="G477" s="17">
        <f t="shared" si="625"/>
        <v>4</v>
      </c>
      <c r="H477" s="135"/>
      <c r="I477" s="117">
        <f t="shared" si="605"/>
        <v>46072</v>
      </c>
      <c r="J477" s="88"/>
      <c r="K477" s="89"/>
      <c r="L477" s="90"/>
      <c r="M477" s="86"/>
      <c r="N477" s="87">
        <f t="shared" si="616"/>
        <v>4</v>
      </c>
      <c r="O477" s="85">
        <f t="shared" si="593"/>
        <v>4</v>
      </c>
      <c r="P477" s="85" t="str">
        <f t="shared" si="600"/>
        <v/>
      </c>
      <c r="Q477" s="149">
        <f t="shared" si="589"/>
        <v>0</v>
      </c>
      <c r="R477" s="116">
        <f t="shared" si="594"/>
        <v>0</v>
      </c>
      <c r="S477" s="107">
        <f t="shared" si="613"/>
        <v>4</v>
      </c>
      <c r="T477" s="44">
        <f t="shared" si="595"/>
        <v>1</v>
      </c>
      <c r="U477" s="7">
        <f t="shared" si="610"/>
        <v>0</v>
      </c>
      <c r="V477" s="13">
        <f t="shared" si="596"/>
        <v>46072</v>
      </c>
      <c r="W477" s="14" t="str">
        <f t="shared" si="601"/>
        <v>Per</v>
      </c>
      <c r="X477" s="4" t="str">
        <f t="shared" si="597"/>
        <v/>
      </c>
      <c r="Y477" s="46" t="str">
        <f t="shared" si="598"/>
        <v/>
      </c>
      <c r="Z477" s="142" t="str">
        <f t="shared" si="602"/>
        <v/>
      </c>
      <c r="AV477" s="27">
        <f t="shared" ca="1" si="606"/>
        <v>45985</v>
      </c>
      <c r="BB477" s="152">
        <f t="shared" si="607"/>
        <v>0</v>
      </c>
      <c r="BC477" s="147">
        <f t="shared" si="603"/>
        <v>0</v>
      </c>
    </row>
    <row r="478" spans="4:55" x14ac:dyDescent="0.25">
      <c r="D478" s="17"/>
      <c r="E478" s="17"/>
      <c r="F478" s="17">
        <f t="shared" ref="F478:G478" si="626">F471</f>
        <v>0</v>
      </c>
      <c r="G478" s="17">
        <f t="shared" si="626"/>
        <v>4</v>
      </c>
      <c r="H478" s="135"/>
      <c r="I478" s="117">
        <f t="shared" si="605"/>
        <v>46073</v>
      </c>
      <c r="J478" s="88"/>
      <c r="K478" s="89"/>
      <c r="L478" s="90"/>
      <c r="M478" s="86"/>
      <c r="N478" s="87">
        <f t="shared" si="616"/>
        <v>4</v>
      </c>
      <c r="O478" s="85">
        <f t="shared" si="593"/>
        <v>4</v>
      </c>
      <c r="P478" s="85" t="str">
        <f t="shared" si="600"/>
        <v/>
      </c>
      <c r="Q478" s="149">
        <f t="shared" si="589"/>
        <v>0</v>
      </c>
      <c r="R478" s="116">
        <f t="shared" si="594"/>
        <v>0</v>
      </c>
      <c r="S478" s="107">
        <f t="shared" si="613"/>
        <v>4</v>
      </c>
      <c r="T478" s="44">
        <f t="shared" si="595"/>
        <v>1</v>
      </c>
      <c r="U478" s="7">
        <f t="shared" si="610"/>
        <v>0</v>
      </c>
      <c r="V478" s="13">
        <f t="shared" si="596"/>
        <v>46073</v>
      </c>
      <c r="W478" s="14" t="str">
        <f t="shared" si="601"/>
        <v>Cum</v>
      </c>
      <c r="X478" s="4" t="str">
        <f t="shared" si="597"/>
        <v/>
      </c>
      <c r="Y478" s="46" t="str">
        <f t="shared" si="598"/>
        <v/>
      </c>
      <c r="Z478" s="142" t="str">
        <f t="shared" si="602"/>
        <v/>
      </c>
      <c r="AV478" s="27">
        <f t="shared" ca="1" si="606"/>
        <v>45986</v>
      </c>
      <c r="BB478" s="152">
        <f t="shared" si="607"/>
        <v>0</v>
      </c>
      <c r="BC478" s="147">
        <f t="shared" si="603"/>
        <v>0</v>
      </c>
    </row>
    <row r="479" spans="4:55" x14ac:dyDescent="0.25">
      <c r="D479" s="17"/>
      <c r="E479" s="17"/>
      <c r="F479" s="17">
        <f t="shared" ref="F479:G479" si="627">F472</f>
        <v>0</v>
      </c>
      <c r="G479" s="17">
        <f t="shared" si="627"/>
        <v>0</v>
      </c>
      <c r="H479" s="135"/>
      <c r="I479" s="117">
        <f t="shared" si="605"/>
        <v>46074</v>
      </c>
      <c r="J479" s="88"/>
      <c r="K479" s="89"/>
      <c r="L479" s="90"/>
      <c r="M479" s="86"/>
      <c r="N479" s="87">
        <f t="shared" si="616"/>
        <v>0</v>
      </c>
      <c r="O479" s="85">
        <f t="shared" si="593"/>
        <v>0</v>
      </c>
      <c r="P479" s="85" t="str">
        <f t="shared" si="600"/>
        <v/>
      </c>
      <c r="Q479" s="149">
        <f t="shared" si="589"/>
        <v>0</v>
      </c>
      <c r="R479" s="116">
        <f t="shared" si="594"/>
        <v>0</v>
      </c>
      <c r="S479" s="107">
        <f t="shared" si="613"/>
        <v>0</v>
      </c>
      <c r="T479" s="44">
        <f t="shared" si="595"/>
        <v>1</v>
      </c>
      <c r="U479" s="7">
        <f t="shared" si="610"/>
        <v>0</v>
      </c>
      <c r="V479" s="13">
        <f t="shared" si="596"/>
        <v>46074</v>
      </c>
      <c r="W479" s="14" t="str">
        <f t="shared" si="601"/>
        <v>Cmt</v>
      </c>
      <c r="X479" s="4" t="str">
        <f t="shared" si="597"/>
        <v/>
      </c>
      <c r="Y479" s="46" t="str">
        <f t="shared" si="598"/>
        <v/>
      </c>
      <c r="Z479" s="142" t="str">
        <f t="shared" si="602"/>
        <v/>
      </c>
      <c r="AV479" s="27">
        <f t="shared" ca="1" si="606"/>
        <v>45987</v>
      </c>
      <c r="BB479" s="152">
        <f t="shared" si="607"/>
        <v>0</v>
      </c>
      <c r="BC479" s="147">
        <f t="shared" si="603"/>
        <v>0</v>
      </c>
    </row>
    <row r="480" spans="4:55" x14ac:dyDescent="0.25">
      <c r="D480" s="17"/>
      <c r="E480" s="17"/>
      <c r="F480" s="17">
        <f t="shared" ref="F480:G480" si="628">F473</f>
        <v>0</v>
      </c>
      <c r="G480" s="17">
        <f t="shared" si="628"/>
        <v>0</v>
      </c>
      <c r="H480" s="135"/>
      <c r="I480" s="117">
        <f t="shared" si="605"/>
        <v>46075</v>
      </c>
      <c r="J480" s="88"/>
      <c r="K480" s="89"/>
      <c r="L480" s="90"/>
      <c r="M480" s="86"/>
      <c r="N480" s="87">
        <f t="shared" si="616"/>
        <v>0</v>
      </c>
      <c r="O480" s="85">
        <f t="shared" si="593"/>
        <v>0</v>
      </c>
      <c r="P480" s="85" t="str">
        <f t="shared" si="600"/>
        <v/>
      </c>
      <c r="Q480" s="149">
        <f t="shared" si="589"/>
        <v>0</v>
      </c>
      <c r="R480" s="116">
        <f t="shared" si="594"/>
        <v>0</v>
      </c>
      <c r="S480" s="107">
        <f t="shared" si="613"/>
        <v>0</v>
      </c>
      <c r="T480" s="44">
        <f t="shared" si="595"/>
        <v>1</v>
      </c>
      <c r="U480" s="7">
        <f t="shared" si="610"/>
        <v>0</v>
      </c>
      <c r="V480" s="13">
        <f t="shared" si="596"/>
        <v>46075</v>
      </c>
      <c r="W480" s="14" t="str">
        <f t="shared" si="601"/>
        <v>Paz</v>
      </c>
      <c r="X480" s="4" t="str">
        <f t="shared" si="597"/>
        <v/>
      </c>
      <c r="Y480" s="46" t="str">
        <f t="shared" si="598"/>
        <v/>
      </c>
      <c r="Z480" s="142" t="str">
        <f t="shared" si="602"/>
        <v/>
      </c>
      <c r="AV480" s="27">
        <f t="shared" ca="1" si="606"/>
        <v>45988</v>
      </c>
      <c r="BB480" s="152">
        <f t="shared" si="607"/>
        <v>0</v>
      </c>
      <c r="BC480" s="147">
        <f t="shared" si="603"/>
        <v>0</v>
      </c>
    </row>
    <row r="481" spans="4:55" x14ac:dyDescent="0.25">
      <c r="D481" s="17"/>
      <c r="E481" s="17"/>
      <c r="F481" s="17">
        <f t="shared" ref="F481:G481" si="629">F474</f>
        <v>0</v>
      </c>
      <c r="G481" s="17">
        <f t="shared" si="629"/>
        <v>4</v>
      </c>
      <c r="H481" s="135"/>
      <c r="I481" s="117">
        <f t="shared" si="605"/>
        <v>46076</v>
      </c>
      <c r="J481" s="88"/>
      <c r="K481" s="89"/>
      <c r="L481" s="90"/>
      <c r="M481" s="86"/>
      <c r="N481" s="87">
        <f t="shared" si="616"/>
        <v>4</v>
      </c>
      <c r="O481" s="85">
        <f t="shared" si="593"/>
        <v>4</v>
      </c>
      <c r="P481" s="85" t="str">
        <f t="shared" si="600"/>
        <v/>
      </c>
      <c r="Q481" s="149">
        <f t="shared" si="589"/>
        <v>0</v>
      </c>
      <c r="R481" s="116">
        <f t="shared" si="594"/>
        <v>0</v>
      </c>
      <c r="S481" s="107">
        <f t="shared" si="613"/>
        <v>4</v>
      </c>
      <c r="T481" s="44">
        <f t="shared" si="595"/>
        <v>1</v>
      </c>
      <c r="U481" s="7">
        <f t="shared" si="610"/>
        <v>0</v>
      </c>
      <c r="V481" s="13">
        <f t="shared" si="596"/>
        <v>46076</v>
      </c>
      <c r="W481" s="14" t="str">
        <f t="shared" si="601"/>
        <v>Pzt</v>
      </c>
      <c r="X481" s="4" t="str">
        <f t="shared" si="597"/>
        <v/>
      </c>
      <c r="Y481" s="46" t="str">
        <f t="shared" si="598"/>
        <v/>
      </c>
      <c r="Z481" s="142" t="str">
        <f t="shared" si="602"/>
        <v/>
      </c>
      <c r="AV481" s="27">
        <f t="shared" ca="1" si="606"/>
        <v>45989</v>
      </c>
      <c r="BB481" s="152">
        <f t="shared" si="607"/>
        <v>0</v>
      </c>
      <c r="BC481" s="147">
        <f t="shared" si="603"/>
        <v>0</v>
      </c>
    </row>
    <row r="482" spans="4:55" x14ac:dyDescent="0.25">
      <c r="D482" s="17"/>
      <c r="E482" s="17"/>
      <c r="F482" s="17">
        <f t="shared" ref="F482:G482" si="630">F475</f>
        <v>0</v>
      </c>
      <c r="G482" s="17">
        <f t="shared" si="630"/>
        <v>4</v>
      </c>
      <c r="H482" s="135"/>
      <c r="I482" s="117">
        <f t="shared" si="605"/>
        <v>46077</v>
      </c>
      <c r="J482" s="88"/>
      <c r="K482" s="89"/>
      <c r="L482" s="90"/>
      <c r="M482" s="86"/>
      <c r="N482" s="87">
        <f t="shared" si="616"/>
        <v>4</v>
      </c>
      <c r="O482" s="85">
        <f t="shared" si="593"/>
        <v>4</v>
      </c>
      <c r="P482" s="85" t="str">
        <f t="shared" si="600"/>
        <v/>
      </c>
      <c r="Q482" s="149">
        <f t="shared" si="589"/>
        <v>0</v>
      </c>
      <c r="R482" s="116">
        <f t="shared" si="594"/>
        <v>0</v>
      </c>
      <c r="S482" s="107">
        <f t="shared" si="613"/>
        <v>4</v>
      </c>
      <c r="T482" s="44">
        <f t="shared" si="595"/>
        <v>1</v>
      </c>
      <c r="U482" s="7">
        <f t="shared" si="610"/>
        <v>0</v>
      </c>
      <c r="V482" s="13">
        <f t="shared" si="596"/>
        <v>46077</v>
      </c>
      <c r="W482" s="14" t="str">
        <f t="shared" si="601"/>
        <v>Sal</v>
      </c>
      <c r="X482" s="4" t="str">
        <f t="shared" si="597"/>
        <v/>
      </c>
      <c r="Y482" s="46" t="str">
        <f t="shared" si="598"/>
        <v/>
      </c>
      <c r="Z482" s="142" t="str">
        <f t="shared" si="602"/>
        <v/>
      </c>
      <c r="AV482" s="27">
        <f t="shared" ca="1" si="606"/>
        <v>45990</v>
      </c>
      <c r="BB482" s="152">
        <f t="shared" si="607"/>
        <v>0</v>
      </c>
      <c r="BC482" s="147">
        <f t="shared" si="603"/>
        <v>0</v>
      </c>
    </row>
    <row r="483" spans="4:55" x14ac:dyDescent="0.25">
      <c r="D483" s="17"/>
      <c r="E483" s="17"/>
      <c r="F483" s="17">
        <f t="shared" ref="F483:G483" si="631">F476</f>
        <v>0</v>
      </c>
      <c r="G483" s="17">
        <f t="shared" si="631"/>
        <v>4</v>
      </c>
      <c r="H483" s="135"/>
      <c r="I483" s="117">
        <f t="shared" si="605"/>
        <v>46078</v>
      </c>
      <c r="J483" s="88"/>
      <c r="K483" s="89"/>
      <c r="L483" s="90"/>
      <c r="M483" s="86"/>
      <c r="N483" s="87">
        <f t="shared" si="616"/>
        <v>4</v>
      </c>
      <c r="O483" s="85">
        <f t="shared" si="593"/>
        <v>4</v>
      </c>
      <c r="P483" s="85" t="str">
        <f t="shared" si="600"/>
        <v/>
      </c>
      <c r="Q483" s="149">
        <f t="shared" si="589"/>
        <v>0</v>
      </c>
      <c r="R483" s="116">
        <f t="shared" si="594"/>
        <v>0</v>
      </c>
      <c r="S483" s="107">
        <f t="shared" si="613"/>
        <v>4</v>
      </c>
      <c r="T483" s="44">
        <f t="shared" si="595"/>
        <v>1</v>
      </c>
      <c r="U483" s="7">
        <f t="shared" si="610"/>
        <v>0</v>
      </c>
      <c r="V483" s="13">
        <f t="shared" si="596"/>
        <v>46078</v>
      </c>
      <c r="W483" s="14" t="str">
        <f t="shared" si="601"/>
        <v>Çar</v>
      </c>
      <c r="X483" s="4" t="str">
        <f t="shared" si="597"/>
        <v/>
      </c>
      <c r="Y483" s="46" t="str">
        <f t="shared" si="598"/>
        <v/>
      </c>
      <c r="Z483" s="142" t="str">
        <f t="shared" si="602"/>
        <v/>
      </c>
      <c r="AV483" s="27">
        <f t="shared" ca="1" si="606"/>
        <v>45991</v>
      </c>
      <c r="BB483" s="152">
        <f t="shared" si="607"/>
        <v>0</v>
      </c>
      <c r="BC483" s="147">
        <f t="shared" si="603"/>
        <v>0</v>
      </c>
    </row>
    <row r="484" spans="4:55" x14ac:dyDescent="0.25">
      <c r="D484" s="17"/>
      <c r="E484" s="17"/>
      <c r="F484" s="17">
        <f t="shared" ref="F484:G484" si="632">F477</f>
        <v>0</v>
      </c>
      <c r="G484" s="17">
        <f t="shared" si="632"/>
        <v>4</v>
      </c>
      <c r="H484" s="135"/>
      <c r="I484" s="117">
        <f t="shared" si="605"/>
        <v>46079</v>
      </c>
      <c r="J484" s="88"/>
      <c r="K484" s="89"/>
      <c r="L484" s="90"/>
      <c r="M484" s="86"/>
      <c r="N484" s="87">
        <f t="shared" si="616"/>
        <v>4</v>
      </c>
      <c r="O484" s="85">
        <f t="shared" si="593"/>
        <v>4</v>
      </c>
      <c r="P484" s="85" t="str">
        <f t="shared" si="600"/>
        <v/>
      </c>
      <c r="Q484" s="149">
        <f t="shared" si="589"/>
        <v>0</v>
      </c>
      <c r="R484" s="116">
        <f t="shared" si="594"/>
        <v>0</v>
      </c>
      <c r="S484" s="107">
        <f t="shared" si="613"/>
        <v>4</v>
      </c>
      <c r="T484" s="44">
        <f t="shared" si="595"/>
        <v>1</v>
      </c>
      <c r="U484" s="7">
        <f t="shared" si="610"/>
        <v>0</v>
      </c>
      <c r="V484" s="13">
        <f t="shared" si="596"/>
        <v>46079</v>
      </c>
      <c r="W484" s="14" t="str">
        <f t="shared" si="601"/>
        <v>Per</v>
      </c>
      <c r="X484" s="4" t="str">
        <f t="shared" si="597"/>
        <v/>
      </c>
      <c r="Y484" s="46" t="str">
        <f t="shared" si="598"/>
        <v/>
      </c>
      <c r="Z484" s="142" t="str">
        <f t="shared" si="602"/>
        <v/>
      </c>
      <c r="AV484" s="27">
        <f t="shared" ca="1" si="606"/>
        <v>45992</v>
      </c>
      <c r="BB484" s="152">
        <f t="shared" si="607"/>
        <v>0</v>
      </c>
      <c r="BC484" s="147">
        <f t="shared" si="603"/>
        <v>0</v>
      </c>
    </row>
    <row r="485" spans="4:55" x14ac:dyDescent="0.25">
      <c r="D485" s="17"/>
      <c r="E485" s="17"/>
      <c r="F485" s="17">
        <f t="shared" ref="F485:G485" si="633">F478</f>
        <v>0</v>
      </c>
      <c r="G485" s="17">
        <f t="shared" si="633"/>
        <v>4</v>
      </c>
      <c r="H485" s="135"/>
      <c r="I485" s="117">
        <f t="shared" si="605"/>
        <v>46080</v>
      </c>
      <c r="J485" s="88"/>
      <c r="K485" s="89"/>
      <c r="L485" s="90"/>
      <c r="M485" s="86"/>
      <c r="N485" s="87">
        <f t="shared" si="616"/>
        <v>4</v>
      </c>
      <c r="O485" s="85">
        <f t="shared" si="593"/>
        <v>4</v>
      </c>
      <c r="P485" s="85" t="str">
        <f t="shared" si="600"/>
        <v/>
      </c>
      <c r="Q485" s="149">
        <f t="shared" si="589"/>
        <v>0</v>
      </c>
      <c r="R485" s="116">
        <f t="shared" si="594"/>
        <v>0</v>
      </c>
      <c r="S485" s="107">
        <f t="shared" si="613"/>
        <v>4</v>
      </c>
      <c r="T485" s="44">
        <f t="shared" si="595"/>
        <v>1</v>
      </c>
      <c r="U485" s="7">
        <f t="shared" si="610"/>
        <v>0</v>
      </c>
      <c r="V485" s="13">
        <f t="shared" si="596"/>
        <v>46080</v>
      </c>
      <c r="W485" s="14" t="str">
        <f t="shared" si="601"/>
        <v>Cum</v>
      </c>
      <c r="X485" s="4" t="str">
        <f t="shared" si="597"/>
        <v/>
      </c>
      <c r="Y485" s="46" t="str">
        <f t="shared" si="598"/>
        <v/>
      </c>
      <c r="Z485" s="142" t="str">
        <f t="shared" si="602"/>
        <v/>
      </c>
      <c r="AV485" s="27">
        <f t="shared" ca="1" si="606"/>
        <v>45993</v>
      </c>
      <c r="BB485" s="152">
        <f t="shared" si="607"/>
        <v>0</v>
      </c>
      <c r="BC485" s="147">
        <f t="shared" si="603"/>
        <v>0</v>
      </c>
    </row>
    <row r="486" spans="4:55" x14ac:dyDescent="0.25">
      <c r="D486" s="17"/>
      <c r="E486" s="17"/>
      <c r="F486" s="17">
        <f t="shared" ref="F486:G486" si="634">F479</f>
        <v>0</v>
      </c>
      <c r="G486" s="17">
        <f t="shared" si="634"/>
        <v>0</v>
      </c>
      <c r="H486" s="135"/>
      <c r="I486" s="117">
        <f t="shared" si="605"/>
        <v>46081</v>
      </c>
      <c r="J486" s="88"/>
      <c r="K486" s="89"/>
      <c r="L486" s="90"/>
      <c r="M486" s="86"/>
      <c r="N486" s="87">
        <f t="shared" si="616"/>
        <v>0</v>
      </c>
      <c r="O486" s="85">
        <f t="shared" si="593"/>
        <v>0</v>
      </c>
      <c r="P486" s="85" t="str">
        <f t="shared" si="600"/>
        <v/>
      </c>
      <c r="Q486" s="149">
        <f t="shared" si="589"/>
        <v>0</v>
      </c>
      <c r="R486" s="116">
        <f t="shared" si="594"/>
        <v>0</v>
      </c>
      <c r="S486" s="107">
        <f t="shared" si="613"/>
        <v>0</v>
      </c>
      <c r="T486" s="44">
        <f t="shared" si="595"/>
        <v>1</v>
      </c>
      <c r="U486" s="7">
        <f t="shared" si="610"/>
        <v>0</v>
      </c>
      <c r="V486" s="13">
        <f t="shared" si="596"/>
        <v>46081</v>
      </c>
      <c r="W486" s="14" t="str">
        <f t="shared" si="601"/>
        <v>Cmt</v>
      </c>
      <c r="X486" s="4" t="str">
        <f t="shared" si="597"/>
        <v/>
      </c>
      <c r="Y486" s="46" t="str">
        <f t="shared" si="598"/>
        <v/>
      </c>
      <c r="Z486" s="142" t="str">
        <f t="shared" si="602"/>
        <v/>
      </c>
      <c r="AV486" s="27">
        <f t="shared" ca="1" si="606"/>
        <v>45994</v>
      </c>
      <c r="BB486" s="152">
        <f t="shared" si="607"/>
        <v>0</v>
      </c>
      <c r="BC486" s="147">
        <f t="shared" si="603"/>
        <v>0</v>
      </c>
    </row>
    <row r="487" spans="4:55" x14ac:dyDescent="0.25">
      <c r="D487" s="17"/>
      <c r="E487" s="17"/>
      <c r="F487" s="17">
        <f t="shared" ref="F487:G487" si="635">F480</f>
        <v>0</v>
      </c>
      <c r="G487" s="17">
        <f t="shared" si="635"/>
        <v>0</v>
      </c>
      <c r="H487" s="135"/>
      <c r="I487" s="117">
        <f t="shared" si="605"/>
        <v>46082</v>
      </c>
      <c r="J487" s="88"/>
      <c r="K487" s="89"/>
      <c r="L487" s="90"/>
      <c r="M487" s="86"/>
      <c r="N487" s="87">
        <f t="shared" si="616"/>
        <v>0</v>
      </c>
      <c r="O487" s="85">
        <f t="shared" si="593"/>
        <v>0</v>
      </c>
      <c r="P487" s="85" t="str">
        <f t="shared" si="600"/>
        <v/>
      </c>
      <c r="Q487" s="149">
        <f t="shared" si="589"/>
        <v>0</v>
      </c>
      <c r="R487" s="116">
        <f t="shared" si="594"/>
        <v>0</v>
      </c>
      <c r="S487" s="107">
        <f t="shared" si="613"/>
        <v>0</v>
      </c>
      <c r="T487" s="44">
        <f t="shared" si="595"/>
        <v>1</v>
      </c>
      <c r="U487" s="7">
        <f t="shared" si="610"/>
        <v>0</v>
      </c>
      <c r="V487" s="13">
        <f t="shared" si="596"/>
        <v>46082</v>
      </c>
      <c r="W487" s="14" t="str">
        <f t="shared" si="601"/>
        <v>Paz</v>
      </c>
      <c r="X487" s="4" t="str">
        <f t="shared" si="597"/>
        <v/>
      </c>
      <c r="Y487" s="46" t="str">
        <f t="shared" si="598"/>
        <v/>
      </c>
      <c r="Z487" s="142" t="str">
        <f t="shared" si="602"/>
        <v/>
      </c>
      <c r="AV487" s="27">
        <f t="shared" ca="1" si="606"/>
        <v>45995</v>
      </c>
      <c r="BB487" s="152">
        <f t="shared" si="607"/>
        <v>0</v>
      </c>
      <c r="BC487" s="147">
        <f t="shared" si="603"/>
        <v>0</v>
      </c>
    </row>
    <row r="488" spans="4:55" x14ac:dyDescent="0.25">
      <c r="D488" s="17"/>
      <c r="E488" s="17"/>
      <c r="F488" s="17">
        <f t="shared" ref="F488:G488" si="636">F481</f>
        <v>0</v>
      </c>
      <c r="G488" s="17">
        <f t="shared" si="636"/>
        <v>4</v>
      </c>
      <c r="H488" s="135"/>
      <c r="I488" s="117">
        <f t="shared" si="605"/>
        <v>46083</v>
      </c>
      <c r="J488" s="88"/>
      <c r="K488" s="89"/>
      <c r="L488" s="90"/>
      <c r="M488" s="86"/>
      <c r="N488" s="87">
        <f t="shared" si="616"/>
        <v>4</v>
      </c>
      <c r="O488" s="85">
        <f t="shared" si="593"/>
        <v>4</v>
      </c>
      <c r="P488" s="85" t="str">
        <f t="shared" si="600"/>
        <v/>
      </c>
      <c r="Q488" s="149">
        <f t="shared" si="589"/>
        <v>0</v>
      </c>
      <c r="R488" s="116">
        <f t="shared" si="594"/>
        <v>0</v>
      </c>
      <c r="S488" s="107">
        <f t="shared" si="613"/>
        <v>4</v>
      </c>
      <c r="T488" s="44">
        <f t="shared" si="595"/>
        <v>1</v>
      </c>
      <c r="U488" s="7">
        <f t="shared" si="610"/>
        <v>0</v>
      </c>
      <c r="V488" s="13">
        <f t="shared" si="596"/>
        <v>46083</v>
      </c>
      <c r="W488" s="14" t="str">
        <f t="shared" si="601"/>
        <v>Pzt</v>
      </c>
      <c r="X488" s="4" t="str">
        <f t="shared" si="597"/>
        <v/>
      </c>
      <c r="Y488" s="46" t="str">
        <f t="shared" si="598"/>
        <v/>
      </c>
      <c r="Z488" s="142" t="str">
        <f t="shared" si="602"/>
        <v/>
      </c>
      <c r="AV488" s="27">
        <f t="shared" ca="1" si="606"/>
        <v>45996</v>
      </c>
      <c r="BB488" s="152">
        <f t="shared" si="607"/>
        <v>0</v>
      </c>
      <c r="BC488" s="147">
        <f t="shared" si="603"/>
        <v>0</v>
      </c>
    </row>
    <row r="489" spans="4:55" x14ac:dyDescent="0.25">
      <c r="D489" s="17"/>
      <c r="E489" s="17"/>
      <c r="F489" s="17">
        <f t="shared" ref="F489:G489" si="637">F482</f>
        <v>0</v>
      </c>
      <c r="G489" s="17">
        <f t="shared" si="637"/>
        <v>4</v>
      </c>
      <c r="H489" s="135"/>
      <c r="I489" s="117">
        <f t="shared" si="605"/>
        <v>46084</v>
      </c>
      <c r="J489" s="88"/>
      <c r="K489" s="89"/>
      <c r="L489" s="90"/>
      <c r="M489" s="86"/>
      <c r="N489" s="87">
        <f t="shared" si="616"/>
        <v>4</v>
      </c>
      <c r="O489" s="85">
        <f t="shared" si="593"/>
        <v>4</v>
      </c>
      <c r="P489" s="85" t="str">
        <f t="shared" si="600"/>
        <v/>
      </c>
      <c r="Q489" s="149">
        <f t="shared" si="589"/>
        <v>0</v>
      </c>
      <c r="R489" s="116">
        <f t="shared" si="594"/>
        <v>0</v>
      </c>
      <c r="S489" s="107">
        <f t="shared" si="613"/>
        <v>4</v>
      </c>
      <c r="T489" s="44">
        <f t="shared" si="595"/>
        <v>1</v>
      </c>
      <c r="U489" s="7">
        <f t="shared" si="610"/>
        <v>0</v>
      </c>
      <c r="V489" s="13">
        <f t="shared" si="596"/>
        <v>46084</v>
      </c>
      <c r="W489" s="14" t="str">
        <f t="shared" si="601"/>
        <v>Sal</v>
      </c>
      <c r="X489" s="4" t="str">
        <f t="shared" si="597"/>
        <v/>
      </c>
      <c r="Y489" s="46" t="str">
        <f t="shared" si="598"/>
        <v/>
      </c>
      <c r="Z489" s="142" t="str">
        <f t="shared" si="602"/>
        <v/>
      </c>
      <c r="AV489" s="27">
        <f t="shared" ca="1" si="606"/>
        <v>45997</v>
      </c>
      <c r="BB489" s="152">
        <f t="shared" si="607"/>
        <v>0</v>
      </c>
      <c r="BC489" s="147">
        <f t="shared" si="603"/>
        <v>0</v>
      </c>
    </row>
    <row r="490" spans="4:55" x14ac:dyDescent="0.25">
      <c r="D490" s="17"/>
      <c r="E490" s="17"/>
      <c r="F490" s="17">
        <f t="shared" ref="F490:G490" si="638">F483</f>
        <v>0</v>
      </c>
      <c r="G490" s="17">
        <f t="shared" si="638"/>
        <v>4</v>
      </c>
      <c r="H490" s="135"/>
      <c r="I490" s="117">
        <f t="shared" si="605"/>
        <v>46085</v>
      </c>
      <c r="J490" s="88"/>
      <c r="K490" s="89"/>
      <c r="L490" s="90"/>
      <c r="M490" s="86"/>
      <c r="N490" s="87">
        <f t="shared" si="616"/>
        <v>4</v>
      </c>
      <c r="O490" s="85">
        <f t="shared" si="593"/>
        <v>4</v>
      </c>
      <c r="P490" s="85" t="str">
        <f t="shared" si="600"/>
        <v/>
      </c>
      <c r="Q490" s="149">
        <f t="shared" si="589"/>
        <v>0</v>
      </c>
      <c r="R490" s="116">
        <f t="shared" si="594"/>
        <v>0</v>
      </c>
      <c r="S490" s="107">
        <f t="shared" si="613"/>
        <v>4</v>
      </c>
      <c r="T490" s="44">
        <f t="shared" si="595"/>
        <v>1</v>
      </c>
      <c r="U490" s="7">
        <f t="shared" si="610"/>
        <v>0</v>
      </c>
      <c r="V490" s="13">
        <f t="shared" si="596"/>
        <v>46085</v>
      </c>
      <c r="W490" s="14" t="str">
        <f t="shared" si="601"/>
        <v>Çar</v>
      </c>
      <c r="X490" s="4" t="str">
        <f t="shared" si="597"/>
        <v/>
      </c>
      <c r="Y490" s="46" t="str">
        <f t="shared" si="598"/>
        <v/>
      </c>
      <c r="Z490" s="142" t="str">
        <f t="shared" si="602"/>
        <v/>
      </c>
      <c r="AV490" s="27">
        <f t="shared" ca="1" si="606"/>
        <v>45998</v>
      </c>
      <c r="BB490" s="152">
        <f t="shared" si="607"/>
        <v>0</v>
      </c>
      <c r="BC490" s="147">
        <f t="shared" si="603"/>
        <v>0</v>
      </c>
    </row>
    <row r="491" spans="4:55" x14ac:dyDescent="0.25">
      <c r="D491" s="17"/>
      <c r="E491" s="17"/>
      <c r="F491" s="17">
        <f t="shared" ref="F491:G491" si="639">F484</f>
        <v>0</v>
      </c>
      <c r="G491" s="17">
        <f t="shared" si="639"/>
        <v>4</v>
      </c>
      <c r="H491" s="135"/>
      <c r="I491" s="117">
        <f t="shared" si="605"/>
        <v>46086</v>
      </c>
      <c r="J491" s="88"/>
      <c r="K491" s="89"/>
      <c r="L491" s="90"/>
      <c r="M491" s="86"/>
      <c r="N491" s="87">
        <f t="shared" si="616"/>
        <v>4</v>
      </c>
      <c r="O491" s="85">
        <f t="shared" si="593"/>
        <v>4</v>
      </c>
      <c r="P491" s="85" t="str">
        <f t="shared" si="600"/>
        <v/>
      </c>
      <c r="Q491" s="149">
        <f t="shared" si="589"/>
        <v>0</v>
      </c>
      <c r="R491" s="116">
        <f t="shared" si="594"/>
        <v>0</v>
      </c>
      <c r="S491" s="107">
        <f t="shared" si="613"/>
        <v>4</v>
      </c>
      <c r="T491" s="44">
        <f t="shared" si="595"/>
        <v>1</v>
      </c>
      <c r="U491" s="7">
        <f t="shared" si="610"/>
        <v>0</v>
      </c>
      <c r="V491" s="13">
        <f t="shared" si="596"/>
        <v>46086</v>
      </c>
      <c r="W491" s="14" t="str">
        <f t="shared" si="601"/>
        <v>Per</v>
      </c>
      <c r="X491" s="4" t="str">
        <f t="shared" si="597"/>
        <v/>
      </c>
      <c r="Y491" s="46" t="str">
        <f t="shared" si="598"/>
        <v/>
      </c>
      <c r="Z491" s="142" t="str">
        <f t="shared" si="602"/>
        <v/>
      </c>
      <c r="AV491" s="27">
        <f t="shared" ca="1" si="606"/>
        <v>45999</v>
      </c>
      <c r="BB491" s="152">
        <f t="shared" si="607"/>
        <v>0</v>
      </c>
      <c r="BC491" s="147">
        <f t="shared" si="603"/>
        <v>0</v>
      </c>
    </row>
    <row r="492" spans="4:55" x14ac:dyDescent="0.25">
      <c r="D492" s="17"/>
      <c r="E492" s="17"/>
      <c r="F492" s="17">
        <f t="shared" ref="F492:G492" si="640">F485</f>
        <v>0</v>
      </c>
      <c r="G492" s="17">
        <f t="shared" si="640"/>
        <v>4</v>
      </c>
      <c r="H492" s="135"/>
      <c r="I492" s="117">
        <f t="shared" si="605"/>
        <v>46087</v>
      </c>
      <c r="J492" s="88"/>
      <c r="K492" s="89"/>
      <c r="L492" s="90"/>
      <c r="M492" s="86"/>
      <c r="N492" s="87">
        <f t="shared" si="616"/>
        <v>4</v>
      </c>
      <c r="O492" s="85">
        <f t="shared" si="593"/>
        <v>4</v>
      </c>
      <c r="P492" s="85" t="str">
        <f t="shared" si="600"/>
        <v/>
      </c>
      <c r="Q492" s="149">
        <f t="shared" si="589"/>
        <v>0</v>
      </c>
      <c r="R492" s="116">
        <f t="shared" si="594"/>
        <v>0</v>
      </c>
      <c r="S492" s="107">
        <f t="shared" si="613"/>
        <v>4</v>
      </c>
      <c r="T492" s="44">
        <f t="shared" si="595"/>
        <v>1</v>
      </c>
      <c r="U492" s="7">
        <f t="shared" si="610"/>
        <v>0</v>
      </c>
      <c r="V492" s="13">
        <f t="shared" si="596"/>
        <v>46087</v>
      </c>
      <c r="W492" s="14" t="str">
        <f t="shared" si="601"/>
        <v>Cum</v>
      </c>
      <c r="X492" s="4" t="str">
        <f t="shared" si="597"/>
        <v/>
      </c>
      <c r="Y492" s="46" t="str">
        <f t="shared" si="598"/>
        <v/>
      </c>
      <c r="Z492" s="142" t="str">
        <f t="shared" si="602"/>
        <v/>
      </c>
      <c r="AV492" s="27">
        <f t="shared" ca="1" si="606"/>
        <v>46000</v>
      </c>
      <c r="BB492" s="152">
        <f t="shared" si="607"/>
        <v>0</v>
      </c>
      <c r="BC492" s="147">
        <f t="shared" si="603"/>
        <v>0</v>
      </c>
    </row>
    <row r="493" spans="4:55" x14ac:dyDescent="0.25">
      <c r="D493" s="17"/>
      <c r="E493" s="17"/>
      <c r="F493" s="17">
        <f t="shared" ref="F493:G493" si="641">F486</f>
        <v>0</v>
      </c>
      <c r="G493" s="17">
        <f t="shared" si="641"/>
        <v>0</v>
      </c>
      <c r="H493" s="135"/>
      <c r="I493" s="117">
        <f t="shared" si="605"/>
        <v>46088</v>
      </c>
      <c r="J493" s="88"/>
      <c r="K493" s="89"/>
      <c r="L493" s="90"/>
      <c r="M493" s="86"/>
      <c r="N493" s="87">
        <f t="shared" si="616"/>
        <v>0</v>
      </c>
      <c r="O493" s="85">
        <f t="shared" si="593"/>
        <v>0</v>
      </c>
      <c r="P493" s="85" t="str">
        <f t="shared" si="600"/>
        <v/>
      </c>
      <c r="Q493" s="149">
        <f t="shared" si="589"/>
        <v>0</v>
      </c>
      <c r="R493" s="116">
        <f t="shared" si="594"/>
        <v>0</v>
      </c>
      <c r="S493" s="107">
        <f t="shared" si="613"/>
        <v>0</v>
      </c>
      <c r="T493" s="44">
        <f t="shared" si="595"/>
        <v>1</v>
      </c>
      <c r="U493" s="7">
        <f t="shared" si="610"/>
        <v>0</v>
      </c>
      <c r="V493" s="13">
        <f t="shared" si="596"/>
        <v>46088</v>
      </c>
      <c r="W493" s="14" t="str">
        <f t="shared" si="601"/>
        <v>Cmt</v>
      </c>
      <c r="X493" s="4" t="str">
        <f t="shared" si="597"/>
        <v/>
      </c>
      <c r="Y493" s="46" t="str">
        <f t="shared" si="598"/>
        <v/>
      </c>
      <c r="Z493" s="142" t="str">
        <f t="shared" si="602"/>
        <v/>
      </c>
      <c r="AV493" s="27">
        <f t="shared" ca="1" si="606"/>
        <v>46001</v>
      </c>
      <c r="BB493" s="152">
        <f t="shared" si="607"/>
        <v>0</v>
      </c>
      <c r="BC493" s="147">
        <f t="shared" si="603"/>
        <v>0</v>
      </c>
    </row>
    <row r="494" spans="4:55" x14ac:dyDescent="0.25">
      <c r="D494" s="17"/>
      <c r="E494" s="17"/>
      <c r="F494" s="17">
        <f t="shared" ref="F494:G494" si="642">F487</f>
        <v>0</v>
      </c>
      <c r="G494" s="17">
        <f t="shared" si="642"/>
        <v>0</v>
      </c>
      <c r="H494" s="135"/>
      <c r="I494" s="117">
        <f t="shared" si="605"/>
        <v>46089</v>
      </c>
      <c r="J494" s="88"/>
      <c r="K494" s="89"/>
      <c r="L494" s="90"/>
      <c r="M494" s="86"/>
      <c r="N494" s="87">
        <f t="shared" si="616"/>
        <v>0</v>
      </c>
      <c r="O494" s="85">
        <f t="shared" si="593"/>
        <v>0</v>
      </c>
      <c r="P494" s="85" t="str">
        <f t="shared" si="600"/>
        <v/>
      </c>
      <c r="Q494" s="149">
        <f t="shared" si="589"/>
        <v>0</v>
      </c>
      <c r="R494" s="116">
        <f t="shared" si="594"/>
        <v>0</v>
      </c>
      <c r="S494" s="107">
        <f t="shared" si="613"/>
        <v>0</v>
      </c>
      <c r="T494" s="44">
        <f t="shared" si="595"/>
        <v>1</v>
      </c>
      <c r="U494" s="7">
        <f t="shared" si="610"/>
        <v>0</v>
      </c>
      <c r="V494" s="13">
        <f t="shared" si="596"/>
        <v>46089</v>
      </c>
      <c r="W494" s="14" t="str">
        <f t="shared" si="601"/>
        <v>Paz</v>
      </c>
      <c r="X494" s="4" t="str">
        <f t="shared" si="597"/>
        <v/>
      </c>
      <c r="Y494" s="46" t="str">
        <f t="shared" si="598"/>
        <v/>
      </c>
      <c r="Z494" s="142" t="str">
        <f t="shared" si="602"/>
        <v/>
      </c>
      <c r="AV494" s="27">
        <f t="shared" ca="1" si="606"/>
        <v>46002</v>
      </c>
      <c r="BB494" s="152">
        <f t="shared" si="607"/>
        <v>0</v>
      </c>
      <c r="BC494" s="147">
        <f t="shared" si="603"/>
        <v>0</v>
      </c>
    </row>
    <row r="495" spans="4:55" x14ac:dyDescent="0.25">
      <c r="D495" s="17"/>
      <c r="E495" s="17"/>
      <c r="F495" s="17">
        <f t="shared" ref="F495:G495" si="643">F488</f>
        <v>0</v>
      </c>
      <c r="G495" s="17">
        <f t="shared" si="643"/>
        <v>4</v>
      </c>
      <c r="H495" s="135"/>
      <c r="I495" s="117">
        <f t="shared" si="605"/>
        <v>46090</v>
      </c>
      <c r="J495" s="88"/>
      <c r="K495" s="89"/>
      <c r="L495" s="90"/>
      <c r="M495" s="86"/>
      <c r="N495" s="87">
        <f t="shared" si="616"/>
        <v>4</v>
      </c>
      <c r="O495" s="85">
        <f t="shared" si="593"/>
        <v>4</v>
      </c>
      <c r="P495" s="85" t="str">
        <f t="shared" si="600"/>
        <v/>
      </c>
      <c r="Q495" s="149">
        <f t="shared" si="589"/>
        <v>0</v>
      </c>
      <c r="R495" s="116">
        <f t="shared" si="594"/>
        <v>0</v>
      </c>
      <c r="S495" s="107">
        <f t="shared" si="613"/>
        <v>4</v>
      </c>
      <c r="T495" s="44">
        <f t="shared" si="595"/>
        <v>1</v>
      </c>
      <c r="U495" s="7">
        <f t="shared" si="610"/>
        <v>0</v>
      </c>
      <c r="V495" s="13">
        <f t="shared" si="596"/>
        <v>46090</v>
      </c>
      <c r="W495" s="14" t="str">
        <f t="shared" si="601"/>
        <v>Pzt</v>
      </c>
      <c r="X495" s="4" t="str">
        <f t="shared" si="597"/>
        <v/>
      </c>
      <c r="Y495" s="46" t="str">
        <f t="shared" si="598"/>
        <v/>
      </c>
      <c r="Z495" s="142" t="str">
        <f t="shared" si="602"/>
        <v/>
      </c>
      <c r="AV495" s="27">
        <f t="shared" ca="1" si="606"/>
        <v>46003</v>
      </c>
      <c r="BB495" s="152">
        <f t="shared" si="607"/>
        <v>0</v>
      </c>
      <c r="BC495" s="147">
        <f t="shared" si="603"/>
        <v>0</v>
      </c>
    </row>
    <row r="496" spans="4:55" ht="19.5" thickBot="1" x14ac:dyDescent="0.3">
      <c r="D496" s="17"/>
      <c r="E496" s="17"/>
      <c r="F496" s="17">
        <f t="shared" ref="F496:G496" si="644">F489</f>
        <v>0</v>
      </c>
      <c r="G496" s="17">
        <f t="shared" si="644"/>
        <v>4</v>
      </c>
      <c r="H496" s="136"/>
      <c r="I496" s="118">
        <f t="shared" si="605"/>
        <v>46091</v>
      </c>
      <c r="J496" s="129"/>
      <c r="K496" s="130"/>
      <c r="L496" s="131"/>
      <c r="M496" s="132"/>
      <c r="N496" s="133">
        <f t="shared" si="616"/>
        <v>4</v>
      </c>
      <c r="O496" s="106">
        <f t="shared" si="593"/>
        <v>4</v>
      </c>
      <c r="P496" s="106" t="str">
        <f t="shared" si="600"/>
        <v/>
      </c>
      <c r="Q496" s="150">
        <f t="shared" si="589"/>
        <v>0</v>
      </c>
      <c r="R496" s="119">
        <f t="shared" si="594"/>
        <v>0</v>
      </c>
      <c r="S496" s="107">
        <f t="shared" si="613"/>
        <v>4</v>
      </c>
      <c r="T496" s="44">
        <f t="shared" si="595"/>
        <v>1</v>
      </c>
      <c r="U496" s="7">
        <f t="shared" si="610"/>
        <v>0</v>
      </c>
      <c r="V496" s="13">
        <f t="shared" si="596"/>
        <v>46091</v>
      </c>
      <c r="W496" s="14" t="str">
        <f t="shared" si="601"/>
        <v>Sal</v>
      </c>
      <c r="X496" s="4" t="str">
        <f t="shared" si="597"/>
        <v/>
      </c>
      <c r="Y496" s="46" t="str">
        <f t="shared" si="598"/>
        <v/>
      </c>
      <c r="Z496" s="142" t="str">
        <f t="shared" si="602"/>
        <v/>
      </c>
      <c r="AV496" s="27">
        <f t="shared" ca="1" si="606"/>
        <v>46004</v>
      </c>
      <c r="BB496" s="152">
        <f t="shared" si="607"/>
        <v>0</v>
      </c>
      <c r="BC496" s="147">
        <f t="shared" si="603"/>
        <v>0</v>
      </c>
    </row>
    <row r="497" spans="48:48" ht="19.5" thickTop="1" x14ac:dyDescent="0.25">
      <c r="AV497" s="27">
        <f t="shared" ca="1" si="606"/>
        <v>46005</v>
      </c>
    </row>
    <row r="498" spans="48:48" x14ac:dyDescent="0.25">
      <c r="AV498" s="27">
        <f t="shared" ca="1" si="606"/>
        <v>46006</v>
      </c>
    </row>
    <row r="499" spans="48:48" x14ac:dyDescent="0.25">
      <c r="AV499" s="27">
        <f t="shared" ca="1" si="606"/>
        <v>46007</v>
      </c>
    </row>
    <row r="500" spans="48:48" x14ac:dyDescent="0.25">
      <c r="AV500" s="27">
        <f t="shared" ca="1" si="606"/>
        <v>46008</v>
      </c>
    </row>
    <row r="501" spans="48:48" x14ac:dyDescent="0.25">
      <c r="AV501" s="27">
        <f t="shared" ca="1" si="606"/>
        <v>46009</v>
      </c>
    </row>
    <row r="502" spans="48:48" x14ac:dyDescent="0.25">
      <c r="AV502" s="27">
        <f t="shared" ca="1" si="606"/>
        <v>46010</v>
      </c>
    </row>
    <row r="503" spans="48:48" x14ac:dyDescent="0.25">
      <c r="AV503" s="27">
        <f t="shared" ca="1" si="606"/>
        <v>46011</v>
      </c>
    </row>
    <row r="504" spans="48:48" x14ac:dyDescent="0.25">
      <c r="AV504" s="27">
        <f t="shared" ca="1" si="606"/>
        <v>46012</v>
      </c>
    </row>
    <row r="505" spans="48:48" x14ac:dyDescent="0.25">
      <c r="AV505" s="27">
        <f t="shared" ca="1" si="606"/>
        <v>46013</v>
      </c>
    </row>
    <row r="506" spans="48:48" x14ac:dyDescent="0.25">
      <c r="AV506" s="27">
        <f t="shared" ca="1" si="606"/>
        <v>46014</v>
      </c>
    </row>
    <row r="507" spans="48:48" x14ac:dyDescent="0.25">
      <c r="AV507" s="27">
        <f t="shared" ca="1" si="606"/>
        <v>46015</v>
      </c>
    </row>
    <row r="508" spans="48:48" x14ac:dyDescent="0.25">
      <c r="AV508" s="27">
        <f t="shared" ca="1" si="606"/>
        <v>46016</v>
      </c>
    </row>
    <row r="509" spans="48:48" x14ac:dyDescent="0.25">
      <c r="AV509" s="27">
        <f t="shared" ca="1" si="606"/>
        <v>46017</v>
      </c>
    </row>
    <row r="510" spans="48:48" x14ac:dyDescent="0.25">
      <c r="AV510" s="27">
        <f t="shared" ca="1" si="606"/>
        <v>46018</v>
      </c>
    </row>
    <row r="511" spans="48:48" x14ac:dyDescent="0.25">
      <c r="AV511" s="27">
        <f t="shared" ca="1" si="606"/>
        <v>46019</v>
      </c>
    </row>
    <row r="512" spans="48:48" x14ac:dyDescent="0.25">
      <c r="AV512" s="27">
        <f t="shared" ca="1" si="606"/>
        <v>46020</v>
      </c>
    </row>
    <row r="513" spans="48:48" x14ac:dyDescent="0.25">
      <c r="AV513" s="27">
        <f t="shared" ca="1" si="606"/>
        <v>46021</v>
      </c>
    </row>
    <row r="514" spans="48:48" x14ac:dyDescent="0.25">
      <c r="AV514" s="27">
        <f t="shared" ca="1" si="606"/>
        <v>46022</v>
      </c>
    </row>
    <row r="515" spans="48:48" x14ac:dyDescent="0.25">
      <c r="AV515" s="27">
        <f t="shared" ca="1" si="606"/>
        <v>46023</v>
      </c>
    </row>
    <row r="516" spans="48:48" x14ac:dyDescent="0.25">
      <c r="AV516" s="27">
        <f t="shared" ca="1" si="606"/>
        <v>46024</v>
      </c>
    </row>
    <row r="517" spans="48:48" x14ac:dyDescent="0.25">
      <c r="AV517" s="27">
        <f t="shared" ca="1" si="606"/>
        <v>46025</v>
      </c>
    </row>
    <row r="518" spans="48:48" x14ac:dyDescent="0.25">
      <c r="AV518" s="27">
        <f t="shared" ca="1" si="606"/>
        <v>46026</v>
      </c>
    </row>
    <row r="519" spans="48:48" x14ac:dyDescent="0.25">
      <c r="AV519" s="27">
        <f t="shared" ca="1" si="606"/>
        <v>46027</v>
      </c>
    </row>
    <row r="520" spans="48:48" x14ac:dyDescent="0.25">
      <c r="AV520" s="27">
        <f t="shared" ca="1" si="606"/>
        <v>46028</v>
      </c>
    </row>
    <row r="521" spans="48:48" x14ac:dyDescent="0.25">
      <c r="AV521" s="27">
        <f t="shared" ca="1" si="606"/>
        <v>46029</v>
      </c>
    </row>
    <row r="522" spans="48:48" x14ac:dyDescent="0.25">
      <c r="AV522" s="27">
        <f t="shared" ca="1" si="606"/>
        <v>46030</v>
      </c>
    </row>
    <row r="523" spans="48:48" x14ac:dyDescent="0.25">
      <c r="AV523" s="27">
        <f t="shared" ca="1" si="606"/>
        <v>46031</v>
      </c>
    </row>
    <row r="524" spans="48:48" x14ac:dyDescent="0.25">
      <c r="AV524" s="27">
        <f t="shared" ca="1" si="606"/>
        <v>46032</v>
      </c>
    </row>
    <row r="525" spans="48:48" x14ac:dyDescent="0.25">
      <c r="AV525" s="27">
        <f t="shared" ca="1" si="606"/>
        <v>46033</v>
      </c>
    </row>
    <row r="526" spans="48:48" x14ac:dyDescent="0.25">
      <c r="AV526" s="27">
        <f t="shared" ref="AV526:AV589" ca="1" si="645">AV525+1</f>
        <v>46034</v>
      </c>
    </row>
    <row r="527" spans="48:48" x14ac:dyDescent="0.25">
      <c r="AV527" s="27">
        <f t="shared" ca="1" si="645"/>
        <v>46035</v>
      </c>
    </row>
    <row r="528" spans="48:48" x14ac:dyDescent="0.25">
      <c r="AV528" s="27">
        <f t="shared" ca="1" si="645"/>
        <v>46036</v>
      </c>
    </row>
    <row r="529" spans="48:48" x14ac:dyDescent="0.25">
      <c r="AV529" s="27">
        <f t="shared" ca="1" si="645"/>
        <v>46037</v>
      </c>
    </row>
    <row r="530" spans="48:48" x14ac:dyDescent="0.25">
      <c r="AV530" s="27">
        <f t="shared" ca="1" si="645"/>
        <v>46038</v>
      </c>
    </row>
    <row r="531" spans="48:48" x14ac:dyDescent="0.25">
      <c r="AV531" s="27">
        <f t="shared" ca="1" si="645"/>
        <v>46039</v>
      </c>
    </row>
    <row r="532" spans="48:48" x14ac:dyDescent="0.25">
      <c r="AV532" s="27">
        <f t="shared" ca="1" si="645"/>
        <v>46040</v>
      </c>
    </row>
    <row r="533" spans="48:48" x14ac:dyDescent="0.25">
      <c r="AV533" s="27">
        <f t="shared" ca="1" si="645"/>
        <v>46041</v>
      </c>
    </row>
    <row r="534" spans="48:48" x14ac:dyDescent="0.25">
      <c r="AV534" s="27">
        <f t="shared" ca="1" si="645"/>
        <v>46042</v>
      </c>
    </row>
    <row r="535" spans="48:48" x14ac:dyDescent="0.25">
      <c r="AV535" s="27">
        <f t="shared" ca="1" si="645"/>
        <v>46043</v>
      </c>
    </row>
    <row r="536" spans="48:48" x14ac:dyDescent="0.25">
      <c r="AV536" s="27">
        <f t="shared" ca="1" si="645"/>
        <v>46044</v>
      </c>
    </row>
    <row r="537" spans="48:48" x14ac:dyDescent="0.25">
      <c r="AV537" s="27">
        <f t="shared" ca="1" si="645"/>
        <v>46045</v>
      </c>
    </row>
    <row r="538" spans="48:48" x14ac:dyDescent="0.25">
      <c r="AV538" s="27">
        <f t="shared" ca="1" si="645"/>
        <v>46046</v>
      </c>
    </row>
    <row r="539" spans="48:48" x14ac:dyDescent="0.25">
      <c r="AV539" s="27">
        <f t="shared" ca="1" si="645"/>
        <v>46047</v>
      </c>
    </row>
    <row r="540" spans="48:48" x14ac:dyDescent="0.25">
      <c r="AV540" s="27">
        <f t="shared" ca="1" si="645"/>
        <v>46048</v>
      </c>
    </row>
    <row r="541" spans="48:48" x14ac:dyDescent="0.25">
      <c r="AV541" s="27">
        <f t="shared" ca="1" si="645"/>
        <v>46049</v>
      </c>
    </row>
    <row r="542" spans="48:48" x14ac:dyDescent="0.25">
      <c r="AV542" s="27">
        <f t="shared" ca="1" si="645"/>
        <v>46050</v>
      </c>
    </row>
    <row r="543" spans="48:48" x14ac:dyDescent="0.25">
      <c r="AV543" s="27">
        <f t="shared" ca="1" si="645"/>
        <v>46051</v>
      </c>
    </row>
    <row r="544" spans="48:48" x14ac:dyDescent="0.25">
      <c r="AV544" s="27">
        <f t="shared" ca="1" si="645"/>
        <v>46052</v>
      </c>
    </row>
    <row r="545" spans="48:48" x14ac:dyDescent="0.25">
      <c r="AV545" s="27">
        <f t="shared" ca="1" si="645"/>
        <v>46053</v>
      </c>
    </row>
    <row r="546" spans="48:48" x14ac:dyDescent="0.25">
      <c r="AV546" s="27">
        <f t="shared" ca="1" si="645"/>
        <v>46054</v>
      </c>
    </row>
    <row r="547" spans="48:48" x14ac:dyDescent="0.25">
      <c r="AV547" s="27">
        <f t="shared" ca="1" si="645"/>
        <v>46055</v>
      </c>
    </row>
    <row r="548" spans="48:48" x14ac:dyDescent="0.25">
      <c r="AV548" s="27">
        <f t="shared" ca="1" si="645"/>
        <v>46056</v>
      </c>
    </row>
    <row r="549" spans="48:48" x14ac:dyDescent="0.25">
      <c r="AV549" s="27">
        <f t="shared" ca="1" si="645"/>
        <v>46057</v>
      </c>
    </row>
    <row r="550" spans="48:48" x14ac:dyDescent="0.25">
      <c r="AV550" s="27">
        <f t="shared" ca="1" si="645"/>
        <v>46058</v>
      </c>
    </row>
    <row r="551" spans="48:48" x14ac:dyDescent="0.25">
      <c r="AV551" s="27">
        <f t="shared" ca="1" si="645"/>
        <v>46059</v>
      </c>
    </row>
    <row r="552" spans="48:48" x14ac:dyDescent="0.25">
      <c r="AV552" s="27">
        <f t="shared" ca="1" si="645"/>
        <v>46060</v>
      </c>
    </row>
    <row r="553" spans="48:48" x14ac:dyDescent="0.25">
      <c r="AV553" s="27">
        <f t="shared" ca="1" si="645"/>
        <v>46061</v>
      </c>
    </row>
    <row r="554" spans="48:48" x14ac:dyDescent="0.25">
      <c r="AV554" s="27">
        <f t="shared" ca="1" si="645"/>
        <v>46062</v>
      </c>
    </row>
    <row r="555" spans="48:48" x14ac:dyDescent="0.25">
      <c r="AV555" s="27">
        <f t="shared" ca="1" si="645"/>
        <v>46063</v>
      </c>
    </row>
    <row r="556" spans="48:48" x14ac:dyDescent="0.25">
      <c r="AV556" s="27">
        <f t="shared" ca="1" si="645"/>
        <v>46064</v>
      </c>
    </row>
    <row r="557" spans="48:48" x14ac:dyDescent="0.25">
      <c r="AV557" s="27">
        <f t="shared" ca="1" si="645"/>
        <v>46065</v>
      </c>
    </row>
    <row r="558" spans="48:48" x14ac:dyDescent="0.25">
      <c r="AV558" s="27">
        <f t="shared" ca="1" si="645"/>
        <v>46066</v>
      </c>
    </row>
    <row r="559" spans="48:48" x14ac:dyDescent="0.25">
      <c r="AV559" s="27">
        <f t="shared" ca="1" si="645"/>
        <v>46067</v>
      </c>
    </row>
    <row r="560" spans="48:48" x14ac:dyDescent="0.25">
      <c r="AV560" s="27">
        <f t="shared" ca="1" si="645"/>
        <v>46068</v>
      </c>
    </row>
    <row r="561" spans="48:48" x14ac:dyDescent="0.25">
      <c r="AV561" s="27">
        <f t="shared" ca="1" si="645"/>
        <v>46069</v>
      </c>
    </row>
    <row r="562" spans="48:48" x14ac:dyDescent="0.25">
      <c r="AV562" s="27">
        <f t="shared" ca="1" si="645"/>
        <v>46070</v>
      </c>
    </row>
    <row r="563" spans="48:48" x14ac:dyDescent="0.25">
      <c r="AV563" s="27">
        <f t="shared" ca="1" si="645"/>
        <v>46071</v>
      </c>
    </row>
    <row r="564" spans="48:48" x14ac:dyDescent="0.25">
      <c r="AV564" s="27">
        <f t="shared" ca="1" si="645"/>
        <v>46072</v>
      </c>
    </row>
    <row r="565" spans="48:48" x14ac:dyDescent="0.25">
      <c r="AV565" s="27">
        <f t="shared" ca="1" si="645"/>
        <v>46073</v>
      </c>
    </row>
    <row r="566" spans="48:48" x14ac:dyDescent="0.25">
      <c r="AV566" s="27">
        <f t="shared" ca="1" si="645"/>
        <v>46074</v>
      </c>
    </row>
    <row r="567" spans="48:48" x14ac:dyDescent="0.25">
      <c r="AV567" s="27">
        <f t="shared" ca="1" si="645"/>
        <v>46075</v>
      </c>
    </row>
    <row r="568" spans="48:48" x14ac:dyDescent="0.25">
      <c r="AV568" s="27">
        <f t="shared" ca="1" si="645"/>
        <v>46076</v>
      </c>
    </row>
    <row r="569" spans="48:48" x14ac:dyDescent="0.25">
      <c r="AV569" s="27">
        <f t="shared" ca="1" si="645"/>
        <v>46077</v>
      </c>
    </row>
    <row r="570" spans="48:48" x14ac:dyDescent="0.25">
      <c r="AV570" s="27">
        <f t="shared" ca="1" si="645"/>
        <v>46078</v>
      </c>
    </row>
    <row r="571" spans="48:48" x14ac:dyDescent="0.25">
      <c r="AV571" s="27">
        <f t="shared" ca="1" si="645"/>
        <v>46079</v>
      </c>
    </row>
    <row r="572" spans="48:48" x14ac:dyDescent="0.25">
      <c r="AV572" s="27">
        <f t="shared" ca="1" si="645"/>
        <v>46080</v>
      </c>
    </row>
    <row r="573" spans="48:48" x14ac:dyDescent="0.25">
      <c r="AV573" s="27">
        <f t="shared" ca="1" si="645"/>
        <v>46081</v>
      </c>
    </row>
    <row r="574" spans="48:48" x14ac:dyDescent="0.25">
      <c r="AV574" s="27">
        <f t="shared" ca="1" si="645"/>
        <v>46082</v>
      </c>
    </row>
    <row r="575" spans="48:48" x14ac:dyDescent="0.25">
      <c r="AV575" s="27">
        <f t="shared" ca="1" si="645"/>
        <v>46083</v>
      </c>
    </row>
    <row r="576" spans="48:48" x14ac:dyDescent="0.25">
      <c r="AV576" s="27">
        <f t="shared" ca="1" si="645"/>
        <v>46084</v>
      </c>
    </row>
    <row r="577" spans="48:48" x14ac:dyDescent="0.25">
      <c r="AV577" s="27">
        <f t="shared" ca="1" si="645"/>
        <v>46085</v>
      </c>
    </row>
    <row r="578" spans="48:48" x14ac:dyDescent="0.25">
      <c r="AV578" s="27">
        <f t="shared" ca="1" si="645"/>
        <v>46086</v>
      </c>
    </row>
    <row r="579" spans="48:48" x14ac:dyDescent="0.25">
      <c r="AV579" s="27">
        <f t="shared" ca="1" si="645"/>
        <v>46087</v>
      </c>
    </row>
    <row r="580" spans="48:48" x14ac:dyDescent="0.25">
      <c r="AV580" s="27">
        <f t="shared" ca="1" si="645"/>
        <v>46088</v>
      </c>
    </row>
    <row r="581" spans="48:48" x14ac:dyDescent="0.25">
      <c r="AV581" s="27">
        <f t="shared" ca="1" si="645"/>
        <v>46089</v>
      </c>
    </row>
    <row r="582" spans="48:48" x14ac:dyDescent="0.25">
      <c r="AV582" s="27">
        <f t="shared" ca="1" si="645"/>
        <v>46090</v>
      </c>
    </row>
    <row r="583" spans="48:48" x14ac:dyDescent="0.25">
      <c r="AV583" s="27">
        <f t="shared" ca="1" si="645"/>
        <v>46091</v>
      </c>
    </row>
    <row r="584" spans="48:48" x14ac:dyDescent="0.25">
      <c r="AV584" s="27">
        <f t="shared" ca="1" si="645"/>
        <v>46092</v>
      </c>
    </row>
    <row r="585" spans="48:48" x14ac:dyDescent="0.25">
      <c r="AV585" s="27">
        <f t="shared" ca="1" si="645"/>
        <v>46093</v>
      </c>
    </row>
    <row r="586" spans="48:48" x14ac:dyDescent="0.25">
      <c r="AV586" s="27">
        <f t="shared" ca="1" si="645"/>
        <v>46094</v>
      </c>
    </row>
    <row r="587" spans="48:48" x14ac:dyDescent="0.25">
      <c r="AV587" s="27">
        <f t="shared" ca="1" si="645"/>
        <v>46095</v>
      </c>
    </row>
    <row r="588" spans="48:48" x14ac:dyDescent="0.25">
      <c r="AV588" s="27">
        <f t="shared" ca="1" si="645"/>
        <v>46096</v>
      </c>
    </row>
    <row r="589" spans="48:48" x14ac:dyDescent="0.25">
      <c r="AV589" s="27">
        <f t="shared" ca="1" si="645"/>
        <v>46097</v>
      </c>
    </row>
    <row r="590" spans="48:48" x14ac:dyDescent="0.25">
      <c r="AV590" s="27">
        <f t="shared" ref="AV590:AV653" ca="1" si="646">AV589+1</f>
        <v>46098</v>
      </c>
    </row>
    <row r="591" spans="48:48" x14ac:dyDescent="0.25">
      <c r="AV591" s="27">
        <f t="shared" ca="1" si="646"/>
        <v>46099</v>
      </c>
    </row>
    <row r="592" spans="48:48" x14ac:dyDescent="0.25">
      <c r="AV592" s="27">
        <f t="shared" ca="1" si="646"/>
        <v>46100</v>
      </c>
    </row>
    <row r="593" spans="48:48" x14ac:dyDescent="0.25">
      <c r="AV593" s="27">
        <f t="shared" ca="1" si="646"/>
        <v>46101</v>
      </c>
    </row>
    <row r="594" spans="48:48" x14ac:dyDescent="0.25">
      <c r="AV594" s="27">
        <f t="shared" ca="1" si="646"/>
        <v>46102</v>
      </c>
    </row>
    <row r="595" spans="48:48" x14ac:dyDescent="0.25">
      <c r="AV595" s="27">
        <f t="shared" ca="1" si="646"/>
        <v>46103</v>
      </c>
    </row>
    <row r="596" spans="48:48" x14ac:dyDescent="0.25">
      <c r="AV596" s="27">
        <f t="shared" ca="1" si="646"/>
        <v>46104</v>
      </c>
    </row>
    <row r="597" spans="48:48" x14ac:dyDescent="0.25">
      <c r="AV597" s="27">
        <f t="shared" ca="1" si="646"/>
        <v>46105</v>
      </c>
    </row>
    <row r="598" spans="48:48" x14ac:dyDescent="0.25">
      <c r="AV598" s="27">
        <f t="shared" ca="1" si="646"/>
        <v>46106</v>
      </c>
    </row>
    <row r="599" spans="48:48" x14ac:dyDescent="0.25">
      <c r="AV599" s="27">
        <f t="shared" ca="1" si="646"/>
        <v>46107</v>
      </c>
    </row>
    <row r="600" spans="48:48" x14ac:dyDescent="0.25">
      <c r="AV600" s="27">
        <f t="shared" ca="1" si="646"/>
        <v>46108</v>
      </c>
    </row>
    <row r="601" spans="48:48" x14ac:dyDescent="0.25">
      <c r="AV601" s="27">
        <f t="shared" ca="1" si="646"/>
        <v>46109</v>
      </c>
    </row>
    <row r="602" spans="48:48" x14ac:dyDescent="0.25">
      <c r="AV602" s="27">
        <f t="shared" ca="1" si="646"/>
        <v>46110</v>
      </c>
    </row>
    <row r="603" spans="48:48" x14ac:dyDescent="0.25">
      <c r="AV603" s="27">
        <f t="shared" ca="1" si="646"/>
        <v>46111</v>
      </c>
    </row>
    <row r="604" spans="48:48" x14ac:dyDescent="0.25">
      <c r="AV604" s="27">
        <f t="shared" ca="1" si="646"/>
        <v>46112</v>
      </c>
    </row>
    <row r="605" spans="48:48" x14ac:dyDescent="0.25">
      <c r="AV605" s="27">
        <f t="shared" ca="1" si="646"/>
        <v>46113</v>
      </c>
    </row>
    <row r="606" spans="48:48" x14ac:dyDescent="0.25">
      <c r="AV606" s="27">
        <f t="shared" ca="1" si="646"/>
        <v>46114</v>
      </c>
    </row>
    <row r="607" spans="48:48" x14ac:dyDescent="0.25">
      <c r="AV607" s="27">
        <f t="shared" ca="1" si="646"/>
        <v>46115</v>
      </c>
    </row>
    <row r="608" spans="48:48" x14ac:dyDescent="0.25">
      <c r="AV608" s="27">
        <f t="shared" ca="1" si="646"/>
        <v>46116</v>
      </c>
    </row>
    <row r="609" spans="48:48" x14ac:dyDescent="0.25">
      <c r="AV609" s="27">
        <f t="shared" ca="1" si="646"/>
        <v>46117</v>
      </c>
    </row>
    <row r="610" spans="48:48" x14ac:dyDescent="0.25">
      <c r="AV610" s="27">
        <f t="shared" ca="1" si="646"/>
        <v>46118</v>
      </c>
    </row>
    <row r="611" spans="48:48" x14ac:dyDescent="0.25">
      <c r="AV611" s="27">
        <f t="shared" ca="1" si="646"/>
        <v>46119</v>
      </c>
    </row>
    <row r="612" spans="48:48" x14ac:dyDescent="0.25">
      <c r="AV612" s="27">
        <f t="shared" ca="1" si="646"/>
        <v>46120</v>
      </c>
    </row>
    <row r="613" spans="48:48" x14ac:dyDescent="0.25">
      <c r="AV613" s="27">
        <f t="shared" ca="1" si="646"/>
        <v>46121</v>
      </c>
    </row>
    <row r="614" spans="48:48" x14ac:dyDescent="0.25">
      <c r="AV614" s="27">
        <f t="shared" ca="1" si="646"/>
        <v>46122</v>
      </c>
    </row>
    <row r="615" spans="48:48" x14ac:dyDescent="0.25">
      <c r="AV615" s="27">
        <f t="shared" ca="1" si="646"/>
        <v>46123</v>
      </c>
    </row>
    <row r="616" spans="48:48" x14ac:dyDescent="0.25">
      <c r="AV616" s="27">
        <f t="shared" ca="1" si="646"/>
        <v>46124</v>
      </c>
    </row>
    <row r="617" spans="48:48" x14ac:dyDescent="0.25">
      <c r="AV617" s="27">
        <f t="shared" ca="1" si="646"/>
        <v>46125</v>
      </c>
    </row>
    <row r="618" spans="48:48" x14ac:dyDescent="0.25">
      <c r="AV618" s="27">
        <f t="shared" ca="1" si="646"/>
        <v>46126</v>
      </c>
    </row>
    <row r="619" spans="48:48" x14ac:dyDescent="0.25">
      <c r="AV619" s="27">
        <f t="shared" ca="1" si="646"/>
        <v>46127</v>
      </c>
    </row>
    <row r="620" spans="48:48" x14ac:dyDescent="0.25">
      <c r="AV620" s="27">
        <f t="shared" ca="1" si="646"/>
        <v>46128</v>
      </c>
    </row>
    <row r="621" spans="48:48" x14ac:dyDescent="0.25">
      <c r="AV621" s="27">
        <f t="shared" ca="1" si="646"/>
        <v>46129</v>
      </c>
    </row>
    <row r="622" spans="48:48" x14ac:dyDescent="0.25">
      <c r="AV622" s="27">
        <f t="shared" ca="1" si="646"/>
        <v>46130</v>
      </c>
    </row>
    <row r="623" spans="48:48" x14ac:dyDescent="0.25">
      <c r="AV623" s="27">
        <f t="shared" ca="1" si="646"/>
        <v>46131</v>
      </c>
    </row>
    <row r="624" spans="48:48" x14ac:dyDescent="0.25">
      <c r="AV624" s="27">
        <f t="shared" ca="1" si="646"/>
        <v>46132</v>
      </c>
    </row>
    <row r="625" spans="48:48" x14ac:dyDescent="0.25">
      <c r="AV625" s="27">
        <f t="shared" ca="1" si="646"/>
        <v>46133</v>
      </c>
    </row>
    <row r="626" spans="48:48" x14ac:dyDescent="0.25">
      <c r="AV626" s="27">
        <f t="shared" ca="1" si="646"/>
        <v>46134</v>
      </c>
    </row>
    <row r="627" spans="48:48" x14ac:dyDescent="0.25">
      <c r="AV627" s="27">
        <f t="shared" ca="1" si="646"/>
        <v>46135</v>
      </c>
    </row>
    <row r="628" spans="48:48" x14ac:dyDescent="0.25">
      <c r="AV628" s="27">
        <f t="shared" ca="1" si="646"/>
        <v>46136</v>
      </c>
    </row>
    <row r="629" spans="48:48" x14ac:dyDescent="0.25">
      <c r="AV629" s="27">
        <f t="shared" ca="1" si="646"/>
        <v>46137</v>
      </c>
    </row>
    <row r="630" spans="48:48" x14ac:dyDescent="0.25">
      <c r="AV630" s="27">
        <f t="shared" ca="1" si="646"/>
        <v>46138</v>
      </c>
    </row>
    <row r="631" spans="48:48" x14ac:dyDescent="0.25">
      <c r="AV631" s="27">
        <f t="shared" ca="1" si="646"/>
        <v>46139</v>
      </c>
    </row>
    <row r="632" spans="48:48" x14ac:dyDescent="0.25">
      <c r="AV632" s="27">
        <f t="shared" ca="1" si="646"/>
        <v>46140</v>
      </c>
    </row>
    <row r="633" spans="48:48" x14ac:dyDescent="0.25">
      <c r="AV633" s="27">
        <f t="shared" ca="1" si="646"/>
        <v>46141</v>
      </c>
    </row>
    <row r="634" spans="48:48" x14ac:dyDescent="0.25">
      <c r="AV634" s="27">
        <f t="shared" ca="1" si="646"/>
        <v>46142</v>
      </c>
    </row>
    <row r="635" spans="48:48" x14ac:dyDescent="0.25">
      <c r="AV635" s="27">
        <f t="shared" ca="1" si="646"/>
        <v>46143</v>
      </c>
    </row>
    <row r="636" spans="48:48" x14ac:dyDescent="0.25">
      <c r="AV636" s="27">
        <f t="shared" ca="1" si="646"/>
        <v>46144</v>
      </c>
    </row>
    <row r="637" spans="48:48" x14ac:dyDescent="0.25">
      <c r="AV637" s="27">
        <f t="shared" ca="1" si="646"/>
        <v>46145</v>
      </c>
    </row>
    <row r="638" spans="48:48" x14ac:dyDescent="0.25">
      <c r="AV638" s="27">
        <f t="shared" ca="1" si="646"/>
        <v>46146</v>
      </c>
    </row>
    <row r="639" spans="48:48" x14ac:dyDescent="0.25">
      <c r="AV639" s="27">
        <f t="shared" ca="1" si="646"/>
        <v>46147</v>
      </c>
    </row>
    <row r="640" spans="48:48" x14ac:dyDescent="0.25">
      <c r="AV640" s="27">
        <f t="shared" ca="1" si="646"/>
        <v>46148</v>
      </c>
    </row>
    <row r="641" spans="48:48" x14ac:dyDescent="0.25">
      <c r="AV641" s="27">
        <f t="shared" ca="1" si="646"/>
        <v>46149</v>
      </c>
    </row>
    <row r="642" spans="48:48" x14ac:dyDescent="0.25">
      <c r="AV642" s="27">
        <f t="shared" ca="1" si="646"/>
        <v>46150</v>
      </c>
    </row>
    <row r="643" spans="48:48" x14ac:dyDescent="0.25">
      <c r="AV643" s="27">
        <f t="shared" ca="1" si="646"/>
        <v>46151</v>
      </c>
    </row>
    <row r="644" spans="48:48" x14ac:dyDescent="0.25">
      <c r="AV644" s="27">
        <f t="shared" ca="1" si="646"/>
        <v>46152</v>
      </c>
    </row>
    <row r="645" spans="48:48" x14ac:dyDescent="0.25">
      <c r="AV645" s="27">
        <f t="shared" ca="1" si="646"/>
        <v>46153</v>
      </c>
    </row>
    <row r="646" spans="48:48" x14ac:dyDescent="0.25">
      <c r="AV646" s="27">
        <f t="shared" ca="1" si="646"/>
        <v>46154</v>
      </c>
    </row>
    <row r="647" spans="48:48" x14ac:dyDescent="0.25">
      <c r="AV647" s="27">
        <f t="shared" ca="1" si="646"/>
        <v>46155</v>
      </c>
    </row>
    <row r="648" spans="48:48" x14ac:dyDescent="0.25">
      <c r="AV648" s="27">
        <f t="shared" ca="1" si="646"/>
        <v>46156</v>
      </c>
    </row>
    <row r="649" spans="48:48" x14ac:dyDescent="0.25">
      <c r="AV649" s="27">
        <f t="shared" ca="1" si="646"/>
        <v>46157</v>
      </c>
    </row>
    <row r="650" spans="48:48" x14ac:dyDescent="0.25">
      <c r="AV650" s="27">
        <f t="shared" ca="1" si="646"/>
        <v>46158</v>
      </c>
    </row>
    <row r="651" spans="48:48" x14ac:dyDescent="0.25">
      <c r="AV651" s="27">
        <f t="shared" ca="1" si="646"/>
        <v>46159</v>
      </c>
    </row>
    <row r="652" spans="48:48" x14ac:dyDescent="0.25">
      <c r="AV652" s="27">
        <f t="shared" ca="1" si="646"/>
        <v>46160</v>
      </c>
    </row>
    <row r="653" spans="48:48" x14ac:dyDescent="0.25">
      <c r="AV653" s="27">
        <f t="shared" ca="1" si="646"/>
        <v>46161</v>
      </c>
    </row>
    <row r="654" spans="48:48" x14ac:dyDescent="0.25">
      <c r="AV654" s="27">
        <f t="shared" ref="AV654:AV717" ca="1" si="647">AV653+1</f>
        <v>46162</v>
      </c>
    </row>
    <row r="655" spans="48:48" x14ac:dyDescent="0.25">
      <c r="AV655" s="27">
        <f t="shared" ca="1" si="647"/>
        <v>46163</v>
      </c>
    </row>
    <row r="656" spans="48:48" x14ac:dyDescent="0.25">
      <c r="AV656" s="27">
        <f t="shared" ca="1" si="647"/>
        <v>46164</v>
      </c>
    </row>
    <row r="657" spans="48:48" x14ac:dyDescent="0.25">
      <c r="AV657" s="27">
        <f t="shared" ca="1" si="647"/>
        <v>46165</v>
      </c>
    </row>
    <row r="658" spans="48:48" x14ac:dyDescent="0.25">
      <c r="AV658" s="27">
        <f t="shared" ca="1" si="647"/>
        <v>46166</v>
      </c>
    </row>
    <row r="659" spans="48:48" x14ac:dyDescent="0.25">
      <c r="AV659" s="27">
        <f t="shared" ca="1" si="647"/>
        <v>46167</v>
      </c>
    </row>
    <row r="660" spans="48:48" x14ac:dyDescent="0.25">
      <c r="AV660" s="27">
        <f t="shared" ca="1" si="647"/>
        <v>46168</v>
      </c>
    </row>
    <row r="661" spans="48:48" x14ac:dyDescent="0.25">
      <c r="AV661" s="27">
        <f t="shared" ca="1" si="647"/>
        <v>46169</v>
      </c>
    </row>
    <row r="662" spans="48:48" x14ac:dyDescent="0.25">
      <c r="AV662" s="27">
        <f t="shared" ca="1" si="647"/>
        <v>46170</v>
      </c>
    </row>
    <row r="663" spans="48:48" x14ac:dyDescent="0.25">
      <c r="AV663" s="27">
        <f t="shared" ca="1" si="647"/>
        <v>46171</v>
      </c>
    </row>
    <row r="664" spans="48:48" x14ac:dyDescent="0.25">
      <c r="AV664" s="27">
        <f t="shared" ca="1" si="647"/>
        <v>46172</v>
      </c>
    </row>
    <row r="665" spans="48:48" x14ac:dyDescent="0.25">
      <c r="AV665" s="27">
        <f t="shared" ca="1" si="647"/>
        <v>46173</v>
      </c>
    </row>
    <row r="666" spans="48:48" x14ac:dyDescent="0.25">
      <c r="AV666" s="27">
        <f t="shared" ca="1" si="647"/>
        <v>46174</v>
      </c>
    </row>
    <row r="667" spans="48:48" x14ac:dyDescent="0.25">
      <c r="AV667" s="27">
        <f t="shared" ca="1" si="647"/>
        <v>46175</v>
      </c>
    </row>
    <row r="668" spans="48:48" x14ac:dyDescent="0.25">
      <c r="AV668" s="27">
        <f t="shared" ca="1" si="647"/>
        <v>46176</v>
      </c>
    </row>
    <row r="669" spans="48:48" x14ac:dyDescent="0.25">
      <c r="AV669" s="27">
        <f t="shared" ca="1" si="647"/>
        <v>46177</v>
      </c>
    </row>
    <row r="670" spans="48:48" x14ac:dyDescent="0.25">
      <c r="AV670" s="27">
        <f t="shared" ca="1" si="647"/>
        <v>46178</v>
      </c>
    </row>
    <row r="671" spans="48:48" x14ac:dyDescent="0.25">
      <c r="AV671" s="27">
        <f t="shared" ca="1" si="647"/>
        <v>46179</v>
      </c>
    </row>
    <row r="672" spans="48:48" x14ac:dyDescent="0.25">
      <c r="AV672" s="27">
        <f t="shared" ca="1" si="647"/>
        <v>46180</v>
      </c>
    </row>
    <row r="673" spans="48:48" x14ac:dyDescent="0.25">
      <c r="AV673" s="27">
        <f t="shared" ca="1" si="647"/>
        <v>46181</v>
      </c>
    </row>
    <row r="674" spans="48:48" x14ac:dyDescent="0.25">
      <c r="AV674" s="27">
        <f t="shared" ca="1" si="647"/>
        <v>46182</v>
      </c>
    </row>
    <row r="675" spans="48:48" x14ac:dyDescent="0.25">
      <c r="AV675" s="27">
        <f t="shared" ca="1" si="647"/>
        <v>46183</v>
      </c>
    </row>
    <row r="676" spans="48:48" x14ac:dyDescent="0.25">
      <c r="AV676" s="27">
        <f t="shared" ca="1" si="647"/>
        <v>46184</v>
      </c>
    </row>
    <row r="677" spans="48:48" x14ac:dyDescent="0.25">
      <c r="AV677" s="27">
        <f t="shared" ca="1" si="647"/>
        <v>46185</v>
      </c>
    </row>
    <row r="678" spans="48:48" x14ac:dyDescent="0.25">
      <c r="AV678" s="27">
        <f t="shared" ca="1" si="647"/>
        <v>46186</v>
      </c>
    </row>
    <row r="679" spans="48:48" x14ac:dyDescent="0.25">
      <c r="AV679" s="27">
        <f t="shared" ca="1" si="647"/>
        <v>46187</v>
      </c>
    </row>
    <row r="680" spans="48:48" x14ac:dyDescent="0.25">
      <c r="AV680" s="27">
        <f t="shared" ca="1" si="647"/>
        <v>46188</v>
      </c>
    </row>
    <row r="681" spans="48:48" x14ac:dyDescent="0.25">
      <c r="AV681" s="27">
        <f t="shared" ca="1" si="647"/>
        <v>46189</v>
      </c>
    </row>
    <row r="682" spans="48:48" x14ac:dyDescent="0.25">
      <c r="AV682" s="27">
        <f t="shared" ca="1" si="647"/>
        <v>46190</v>
      </c>
    </row>
    <row r="683" spans="48:48" x14ac:dyDescent="0.25">
      <c r="AV683" s="27">
        <f t="shared" ca="1" si="647"/>
        <v>46191</v>
      </c>
    </row>
    <row r="684" spans="48:48" x14ac:dyDescent="0.25">
      <c r="AV684" s="27">
        <f t="shared" ca="1" si="647"/>
        <v>46192</v>
      </c>
    </row>
    <row r="685" spans="48:48" x14ac:dyDescent="0.25">
      <c r="AV685" s="27">
        <f t="shared" ca="1" si="647"/>
        <v>46193</v>
      </c>
    </row>
    <row r="686" spans="48:48" x14ac:dyDescent="0.25">
      <c r="AV686" s="27">
        <f t="shared" ca="1" si="647"/>
        <v>46194</v>
      </c>
    </row>
    <row r="687" spans="48:48" x14ac:dyDescent="0.25">
      <c r="AV687" s="27">
        <f t="shared" ca="1" si="647"/>
        <v>46195</v>
      </c>
    </row>
    <row r="688" spans="48:48" x14ac:dyDescent="0.25">
      <c r="AV688" s="27">
        <f t="shared" ca="1" si="647"/>
        <v>46196</v>
      </c>
    </row>
    <row r="689" spans="48:48" x14ac:dyDescent="0.25">
      <c r="AV689" s="27">
        <f t="shared" ca="1" si="647"/>
        <v>46197</v>
      </c>
    </row>
    <row r="690" spans="48:48" x14ac:dyDescent="0.25">
      <c r="AV690" s="27">
        <f t="shared" ca="1" si="647"/>
        <v>46198</v>
      </c>
    </row>
    <row r="691" spans="48:48" x14ac:dyDescent="0.25">
      <c r="AV691" s="27">
        <f t="shared" ca="1" si="647"/>
        <v>46199</v>
      </c>
    </row>
    <row r="692" spans="48:48" x14ac:dyDescent="0.25">
      <c r="AV692" s="27">
        <f t="shared" ca="1" si="647"/>
        <v>46200</v>
      </c>
    </row>
    <row r="693" spans="48:48" x14ac:dyDescent="0.25">
      <c r="AV693" s="27">
        <f t="shared" ca="1" si="647"/>
        <v>46201</v>
      </c>
    </row>
    <row r="694" spans="48:48" x14ac:dyDescent="0.25">
      <c r="AV694" s="27">
        <f t="shared" ca="1" si="647"/>
        <v>46202</v>
      </c>
    </row>
    <row r="695" spans="48:48" x14ac:dyDescent="0.25">
      <c r="AV695" s="27">
        <f t="shared" ca="1" si="647"/>
        <v>46203</v>
      </c>
    </row>
    <row r="696" spans="48:48" x14ac:dyDescent="0.25">
      <c r="AV696" s="27">
        <f t="shared" ca="1" si="647"/>
        <v>46204</v>
      </c>
    </row>
    <row r="697" spans="48:48" x14ac:dyDescent="0.25">
      <c r="AV697" s="27">
        <f t="shared" ca="1" si="647"/>
        <v>46205</v>
      </c>
    </row>
    <row r="698" spans="48:48" x14ac:dyDescent="0.25">
      <c r="AV698" s="27">
        <f t="shared" ca="1" si="647"/>
        <v>46206</v>
      </c>
    </row>
    <row r="699" spans="48:48" x14ac:dyDescent="0.25">
      <c r="AV699" s="27">
        <f t="shared" ca="1" si="647"/>
        <v>46207</v>
      </c>
    </row>
    <row r="700" spans="48:48" x14ac:dyDescent="0.25">
      <c r="AV700" s="27">
        <f t="shared" ca="1" si="647"/>
        <v>46208</v>
      </c>
    </row>
    <row r="701" spans="48:48" x14ac:dyDescent="0.25">
      <c r="AV701" s="27">
        <f t="shared" ca="1" si="647"/>
        <v>46209</v>
      </c>
    </row>
    <row r="702" spans="48:48" x14ac:dyDescent="0.25">
      <c r="AV702" s="27">
        <f t="shared" ca="1" si="647"/>
        <v>46210</v>
      </c>
    </row>
    <row r="703" spans="48:48" x14ac:dyDescent="0.25">
      <c r="AV703" s="27">
        <f t="shared" ca="1" si="647"/>
        <v>46211</v>
      </c>
    </row>
    <row r="704" spans="48:48" x14ac:dyDescent="0.25">
      <c r="AV704" s="27">
        <f t="shared" ca="1" si="647"/>
        <v>46212</v>
      </c>
    </row>
    <row r="705" spans="48:48" x14ac:dyDescent="0.25">
      <c r="AV705" s="27">
        <f t="shared" ca="1" si="647"/>
        <v>46213</v>
      </c>
    </row>
    <row r="706" spans="48:48" x14ac:dyDescent="0.25">
      <c r="AV706" s="27">
        <f t="shared" ca="1" si="647"/>
        <v>46214</v>
      </c>
    </row>
    <row r="707" spans="48:48" x14ac:dyDescent="0.25">
      <c r="AV707" s="27">
        <f t="shared" ca="1" si="647"/>
        <v>46215</v>
      </c>
    </row>
    <row r="708" spans="48:48" x14ac:dyDescent="0.25">
      <c r="AV708" s="27">
        <f t="shared" ca="1" si="647"/>
        <v>46216</v>
      </c>
    </row>
    <row r="709" spans="48:48" x14ac:dyDescent="0.25">
      <c r="AV709" s="27">
        <f t="shared" ca="1" si="647"/>
        <v>46217</v>
      </c>
    </row>
    <row r="710" spans="48:48" x14ac:dyDescent="0.25">
      <c r="AV710" s="27">
        <f t="shared" ca="1" si="647"/>
        <v>46218</v>
      </c>
    </row>
    <row r="711" spans="48:48" x14ac:dyDescent="0.25">
      <c r="AV711" s="27">
        <f t="shared" ca="1" si="647"/>
        <v>46219</v>
      </c>
    </row>
    <row r="712" spans="48:48" x14ac:dyDescent="0.25">
      <c r="AV712" s="27">
        <f t="shared" ca="1" si="647"/>
        <v>46220</v>
      </c>
    </row>
    <row r="713" spans="48:48" x14ac:dyDescent="0.25">
      <c r="AV713" s="27">
        <f t="shared" ca="1" si="647"/>
        <v>46221</v>
      </c>
    </row>
    <row r="714" spans="48:48" x14ac:dyDescent="0.25">
      <c r="AV714" s="27">
        <f t="shared" ca="1" si="647"/>
        <v>46222</v>
      </c>
    </row>
    <row r="715" spans="48:48" x14ac:dyDescent="0.25">
      <c r="AV715" s="27">
        <f t="shared" ca="1" si="647"/>
        <v>46223</v>
      </c>
    </row>
    <row r="716" spans="48:48" x14ac:dyDescent="0.25">
      <c r="AV716" s="27">
        <f t="shared" ca="1" si="647"/>
        <v>46224</v>
      </c>
    </row>
    <row r="717" spans="48:48" x14ac:dyDescent="0.25">
      <c r="AV717" s="27">
        <f t="shared" ca="1" si="647"/>
        <v>46225</v>
      </c>
    </row>
    <row r="718" spans="48:48" x14ac:dyDescent="0.25">
      <c r="AV718" s="27">
        <f t="shared" ref="AV718:AV781" ca="1" si="648">AV717+1</f>
        <v>46226</v>
      </c>
    </row>
    <row r="719" spans="48:48" x14ac:dyDescent="0.25">
      <c r="AV719" s="27">
        <f t="shared" ca="1" si="648"/>
        <v>46227</v>
      </c>
    </row>
    <row r="720" spans="48:48" x14ac:dyDescent="0.25">
      <c r="AV720" s="27">
        <f t="shared" ca="1" si="648"/>
        <v>46228</v>
      </c>
    </row>
    <row r="721" spans="48:48" x14ac:dyDescent="0.25">
      <c r="AV721" s="27">
        <f t="shared" ca="1" si="648"/>
        <v>46229</v>
      </c>
    </row>
    <row r="722" spans="48:48" x14ac:dyDescent="0.25">
      <c r="AV722" s="27">
        <f t="shared" ca="1" si="648"/>
        <v>46230</v>
      </c>
    </row>
    <row r="723" spans="48:48" x14ac:dyDescent="0.25">
      <c r="AV723" s="27">
        <f t="shared" ca="1" si="648"/>
        <v>46231</v>
      </c>
    </row>
    <row r="724" spans="48:48" x14ac:dyDescent="0.25">
      <c r="AV724" s="27">
        <f t="shared" ca="1" si="648"/>
        <v>46232</v>
      </c>
    </row>
    <row r="725" spans="48:48" x14ac:dyDescent="0.25">
      <c r="AV725" s="27">
        <f t="shared" ca="1" si="648"/>
        <v>46233</v>
      </c>
    </row>
    <row r="726" spans="48:48" x14ac:dyDescent="0.25">
      <c r="AV726" s="27">
        <f t="shared" ca="1" si="648"/>
        <v>46234</v>
      </c>
    </row>
    <row r="727" spans="48:48" x14ac:dyDescent="0.25">
      <c r="AV727" s="27">
        <f t="shared" ca="1" si="648"/>
        <v>46235</v>
      </c>
    </row>
    <row r="728" spans="48:48" x14ac:dyDescent="0.25">
      <c r="AV728" s="27">
        <f t="shared" ca="1" si="648"/>
        <v>46236</v>
      </c>
    </row>
    <row r="729" spans="48:48" x14ac:dyDescent="0.25">
      <c r="AV729" s="27">
        <f t="shared" ca="1" si="648"/>
        <v>46237</v>
      </c>
    </row>
    <row r="730" spans="48:48" x14ac:dyDescent="0.25">
      <c r="AV730" s="27">
        <f t="shared" ca="1" si="648"/>
        <v>46238</v>
      </c>
    </row>
    <row r="731" spans="48:48" x14ac:dyDescent="0.25">
      <c r="AV731" s="27">
        <f t="shared" ca="1" si="648"/>
        <v>46239</v>
      </c>
    </row>
    <row r="732" spans="48:48" x14ac:dyDescent="0.25">
      <c r="AV732" s="27">
        <f t="shared" ca="1" si="648"/>
        <v>46240</v>
      </c>
    </row>
    <row r="733" spans="48:48" x14ac:dyDescent="0.25">
      <c r="AV733" s="27">
        <f t="shared" ca="1" si="648"/>
        <v>46241</v>
      </c>
    </row>
    <row r="734" spans="48:48" x14ac:dyDescent="0.25">
      <c r="AV734" s="27">
        <f t="shared" ca="1" si="648"/>
        <v>46242</v>
      </c>
    </row>
    <row r="735" spans="48:48" x14ac:dyDescent="0.25">
      <c r="AV735" s="27">
        <f t="shared" ca="1" si="648"/>
        <v>46243</v>
      </c>
    </row>
    <row r="736" spans="48:48" x14ac:dyDescent="0.25">
      <c r="AV736" s="27">
        <f t="shared" ca="1" si="648"/>
        <v>46244</v>
      </c>
    </row>
    <row r="737" spans="48:48" x14ac:dyDescent="0.25">
      <c r="AV737" s="27">
        <f t="shared" ca="1" si="648"/>
        <v>46245</v>
      </c>
    </row>
    <row r="738" spans="48:48" x14ac:dyDescent="0.25">
      <c r="AV738" s="27">
        <f t="shared" ca="1" si="648"/>
        <v>46246</v>
      </c>
    </row>
    <row r="739" spans="48:48" x14ac:dyDescent="0.25">
      <c r="AV739" s="27">
        <f t="shared" ca="1" si="648"/>
        <v>46247</v>
      </c>
    </row>
    <row r="740" spans="48:48" x14ac:dyDescent="0.25">
      <c r="AV740" s="27">
        <f t="shared" ca="1" si="648"/>
        <v>46248</v>
      </c>
    </row>
    <row r="741" spans="48:48" x14ac:dyDescent="0.25">
      <c r="AV741" s="27">
        <f t="shared" ca="1" si="648"/>
        <v>46249</v>
      </c>
    </row>
    <row r="742" spans="48:48" x14ac:dyDescent="0.25">
      <c r="AV742" s="27">
        <f t="shared" ca="1" si="648"/>
        <v>46250</v>
      </c>
    </row>
    <row r="743" spans="48:48" x14ac:dyDescent="0.25">
      <c r="AV743" s="27">
        <f t="shared" ca="1" si="648"/>
        <v>46251</v>
      </c>
    </row>
    <row r="744" spans="48:48" x14ac:dyDescent="0.25">
      <c r="AV744" s="27">
        <f t="shared" ca="1" si="648"/>
        <v>46252</v>
      </c>
    </row>
    <row r="745" spans="48:48" x14ac:dyDescent="0.25">
      <c r="AV745" s="27">
        <f t="shared" ca="1" si="648"/>
        <v>46253</v>
      </c>
    </row>
    <row r="746" spans="48:48" x14ac:dyDescent="0.25">
      <c r="AV746" s="27">
        <f t="shared" ca="1" si="648"/>
        <v>46254</v>
      </c>
    </row>
    <row r="747" spans="48:48" x14ac:dyDescent="0.25">
      <c r="AV747" s="27">
        <f t="shared" ca="1" si="648"/>
        <v>46255</v>
      </c>
    </row>
    <row r="748" spans="48:48" x14ac:dyDescent="0.25">
      <c r="AV748" s="27">
        <f t="shared" ca="1" si="648"/>
        <v>46256</v>
      </c>
    </row>
    <row r="749" spans="48:48" x14ac:dyDescent="0.25">
      <c r="AV749" s="27">
        <f t="shared" ca="1" si="648"/>
        <v>46257</v>
      </c>
    </row>
    <row r="750" spans="48:48" x14ac:dyDescent="0.25">
      <c r="AV750" s="27">
        <f t="shared" ca="1" si="648"/>
        <v>46258</v>
      </c>
    </row>
    <row r="751" spans="48:48" x14ac:dyDescent="0.25">
      <c r="AV751" s="27">
        <f t="shared" ca="1" si="648"/>
        <v>46259</v>
      </c>
    </row>
    <row r="752" spans="48:48" x14ac:dyDescent="0.25">
      <c r="AV752" s="27">
        <f t="shared" ca="1" si="648"/>
        <v>46260</v>
      </c>
    </row>
    <row r="753" spans="48:48" x14ac:dyDescent="0.25">
      <c r="AV753" s="27">
        <f t="shared" ca="1" si="648"/>
        <v>46261</v>
      </c>
    </row>
    <row r="754" spans="48:48" x14ac:dyDescent="0.25">
      <c r="AV754" s="27">
        <f t="shared" ca="1" si="648"/>
        <v>46262</v>
      </c>
    </row>
    <row r="755" spans="48:48" x14ac:dyDescent="0.25">
      <c r="AV755" s="27">
        <f t="shared" ca="1" si="648"/>
        <v>46263</v>
      </c>
    </row>
    <row r="756" spans="48:48" x14ac:dyDescent="0.25">
      <c r="AV756" s="27">
        <f t="shared" ca="1" si="648"/>
        <v>46264</v>
      </c>
    </row>
    <row r="757" spans="48:48" x14ac:dyDescent="0.25">
      <c r="AV757" s="27">
        <f t="shared" ca="1" si="648"/>
        <v>46265</v>
      </c>
    </row>
    <row r="758" spans="48:48" x14ac:dyDescent="0.25">
      <c r="AV758" s="27">
        <f t="shared" ca="1" si="648"/>
        <v>46266</v>
      </c>
    </row>
    <row r="759" spans="48:48" x14ac:dyDescent="0.25">
      <c r="AV759" s="27">
        <f t="shared" ca="1" si="648"/>
        <v>46267</v>
      </c>
    </row>
    <row r="760" spans="48:48" x14ac:dyDescent="0.25">
      <c r="AV760" s="27">
        <f t="shared" ca="1" si="648"/>
        <v>46268</v>
      </c>
    </row>
    <row r="761" spans="48:48" x14ac:dyDescent="0.25">
      <c r="AV761" s="27">
        <f t="shared" ca="1" si="648"/>
        <v>46269</v>
      </c>
    </row>
    <row r="762" spans="48:48" x14ac:dyDescent="0.25">
      <c r="AV762" s="27">
        <f t="shared" ca="1" si="648"/>
        <v>46270</v>
      </c>
    </row>
    <row r="763" spans="48:48" x14ac:dyDescent="0.25">
      <c r="AV763" s="27">
        <f t="shared" ca="1" si="648"/>
        <v>46271</v>
      </c>
    </row>
    <row r="764" spans="48:48" x14ac:dyDescent="0.25">
      <c r="AV764" s="27">
        <f t="shared" ca="1" si="648"/>
        <v>46272</v>
      </c>
    </row>
    <row r="765" spans="48:48" x14ac:dyDescent="0.25">
      <c r="AV765" s="27">
        <f t="shared" ca="1" si="648"/>
        <v>46273</v>
      </c>
    </row>
    <row r="766" spans="48:48" x14ac:dyDescent="0.25">
      <c r="AV766" s="27">
        <f t="shared" ca="1" si="648"/>
        <v>46274</v>
      </c>
    </row>
    <row r="767" spans="48:48" x14ac:dyDescent="0.25">
      <c r="AV767" s="27">
        <f t="shared" ca="1" si="648"/>
        <v>46275</v>
      </c>
    </row>
    <row r="768" spans="48:48" x14ac:dyDescent="0.25">
      <c r="AV768" s="27">
        <f t="shared" ca="1" si="648"/>
        <v>46276</v>
      </c>
    </row>
    <row r="769" spans="48:48" x14ac:dyDescent="0.25">
      <c r="AV769" s="27">
        <f t="shared" ca="1" si="648"/>
        <v>46277</v>
      </c>
    </row>
    <row r="770" spans="48:48" x14ac:dyDescent="0.25">
      <c r="AV770" s="27">
        <f t="shared" ca="1" si="648"/>
        <v>46278</v>
      </c>
    </row>
    <row r="771" spans="48:48" x14ac:dyDescent="0.25">
      <c r="AV771" s="27">
        <f t="shared" ca="1" si="648"/>
        <v>46279</v>
      </c>
    </row>
    <row r="772" spans="48:48" x14ac:dyDescent="0.25">
      <c r="AV772" s="27">
        <f t="shared" ca="1" si="648"/>
        <v>46280</v>
      </c>
    </row>
    <row r="773" spans="48:48" x14ac:dyDescent="0.25">
      <c r="AV773" s="27">
        <f t="shared" ca="1" si="648"/>
        <v>46281</v>
      </c>
    </row>
    <row r="774" spans="48:48" x14ac:dyDescent="0.25">
      <c r="AV774" s="27">
        <f t="shared" ca="1" si="648"/>
        <v>46282</v>
      </c>
    </row>
    <row r="775" spans="48:48" x14ac:dyDescent="0.25">
      <c r="AV775" s="27">
        <f t="shared" ca="1" si="648"/>
        <v>46283</v>
      </c>
    </row>
    <row r="776" spans="48:48" x14ac:dyDescent="0.25">
      <c r="AV776" s="27">
        <f t="shared" ca="1" si="648"/>
        <v>46284</v>
      </c>
    </row>
    <row r="777" spans="48:48" x14ac:dyDescent="0.25">
      <c r="AV777" s="27">
        <f t="shared" ca="1" si="648"/>
        <v>46285</v>
      </c>
    </row>
    <row r="778" spans="48:48" x14ac:dyDescent="0.25">
      <c r="AV778" s="27">
        <f t="shared" ca="1" si="648"/>
        <v>46286</v>
      </c>
    </row>
    <row r="779" spans="48:48" x14ac:dyDescent="0.25">
      <c r="AV779" s="27">
        <f t="shared" ca="1" si="648"/>
        <v>46287</v>
      </c>
    </row>
    <row r="780" spans="48:48" x14ac:dyDescent="0.25">
      <c r="AV780" s="27">
        <f t="shared" ca="1" si="648"/>
        <v>46288</v>
      </c>
    </row>
    <row r="781" spans="48:48" x14ac:dyDescent="0.25">
      <c r="AV781" s="27">
        <f t="shared" ca="1" si="648"/>
        <v>46289</v>
      </c>
    </row>
    <row r="782" spans="48:48" x14ac:dyDescent="0.25">
      <c r="AV782" s="27">
        <f t="shared" ref="AV782:AV845" ca="1" si="649">AV781+1</f>
        <v>46290</v>
      </c>
    </row>
    <row r="783" spans="48:48" x14ac:dyDescent="0.25">
      <c r="AV783" s="27">
        <f t="shared" ca="1" si="649"/>
        <v>46291</v>
      </c>
    </row>
    <row r="784" spans="48:48" x14ac:dyDescent="0.25">
      <c r="AV784" s="27">
        <f t="shared" ca="1" si="649"/>
        <v>46292</v>
      </c>
    </row>
    <row r="785" spans="48:48" x14ac:dyDescent="0.25">
      <c r="AV785" s="27">
        <f t="shared" ca="1" si="649"/>
        <v>46293</v>
      </c>
    </row>
    <row r="786" spans="48:48" x14ac:dyDescent="0.25">
      <c r="AV786" s="27">
        <f t="shared" ca="1" si="649"/>
        <v>46294</v>
      </c>
    </row>
    <row r="787" spans="48:48" x14ac:dyDescent="0.25">
      <c r="AV787" s="27">
        <f t="shared" ca="1" si="649"/>
        <v>46295</v>
      </c>
    </row>
    <row r="788" spans="48:48" x14ac:dyDescent="0.25">
      <c r="AV788" s="27">
        <f t="shared" ca="1" si="649"/>
        <v>46296</v>
      </c>
    </row>
    <row r="789" spans="48:48" x14ac:dyDescent="0.25">
      <c r="AV789" s="27">
        <f t="shared" ca="1" si="649"/>
        <v>46297</v>
      </c>
    </row>
    <row r="790" spans="48:48" x14ac:dyDescent="0.25">
      <c r="AV790" s="27">
        <f t="shared" ca="1" si="649"/>
        <v>46298</v>
      </c>
    </row>
    <row r="791" spans="48:48" x14ac:dyDescent="0.25">
      <c r="AV791" s="27">
        <f t="shared" ca="1" si="649"/>
        <v>46299</v>
      </c>
    </row>
    <row r="792" spans="48:48" x14ac:dyDescent="0.25">
      <c r="AV792" s="27">
        <f t="shared" ca="1" si="649"/>
        <v>46300</v>
      </c>
    </row>
    <row r="793" spans="48:48" x14ac:dyDescent="0.25">
      <c r="AV793" s="27">
        <f t="shared" ca="1" si="649"/>
        <v>46301</v>
      </c>
    </row>
    <row r="794" spans="48:48" x14ac:dyDescent="0.25">
      <c r="AV794" s="27">
        <f t="shared" ca="1" si="649"/>
        <v>46302</v>
      </c>
    </row>
    <row r="795" spans="48:48" x14ac:dyDescent="0.25">
      <c r="AV795" s="27">
        <f t="shared" ca="1" si="649"/>
        <v>46303</v>
      </c>
    </row>
    <row r="796" spans="48:48" x14ac:dyDescent="0.25">
      <c r="AV796" s="27">
        <f t="shared" ca="1" si="649"/>
        <v>46304</v>
      </c>
    </row>
    <row r="797" spans="48:48" x14ac:dyDescent="0.25">
      <c r="AV797" s="27">
        <f t="shared" ca="1" si="649"/>
        <v>46305</v>
      </c>
    </row>
    <row r="798" spans="48:48" x14ac:dyDescent="0.25">
      <c r="AV798" s="27">
        <f t="shared" ca="1" si="649"/>
        <v>46306</v>
      </c>
    </row>
    <row r="799" spans="48:48" x14ac:dyDescent="0.25">
      <c r="AV799" s="27">
        <f t="shared" ca="1" si="649"/>
        <v>46307</v>
      </c>
    </row>
    <row r="800" spans="48:48" x14ac:dyDescent="0.25">
      <c r="AV800" s="27">
        <f t="shared" ca="1" si="649"/>
        <v>46308</v>
      </c>
    </row>
    <row r="801" spans="48:48" x14ac:dyDescent="0.25">
      <c r="AV801" s="27">
        <f t="shared" ca="1" si="649"/>
        <v>46309</v>
      </c>
    </row>
    <row r="802" spans="48:48" x14ac:dyDescent="0.25">
      <c r="AV802" s="27">
        <f t="shared" ca="1" si="649"/>
        <v>46310</v>
      </c>
    </row>
    <row r="803" spans="48:48" x14ac:dyDescent="0.25">
      <c r="AV803" s="27">
        <f t="shared" ca="1" si="649"/>
        <v>46311</v>
      </c>
    </row>
    <row r="804" spans="48:48" x14ac:dyDescent="0.25">
      <c r="AV804" s="27">
        <f t="shared" ca="1" si="649"/>
        <v>46312</v>
      </c>
    </row>
    <row r="805" spans="48:48" x14ac:dyDescent="0.25">
      <c r="AV805" s="27">
        <f t="shared" ca="1" si="649"/>
        <v>46313</v>
      </c>
    </row>
    <row r="806" spans="48:48" x14ac:dyDescent="0.25">
      <c r="AV806" s="27">
        <f t="shared" ca="1" si="649"/>
        <v>46314</v>
      </c>
    </row>
    <row r="807" spans="48:48" x14ac:dyDescent="0.25">
      <c r="AV807" s="27">
        <f t="shared" ca="1" si="649"/>
        <v>46315</v>
      </c>
    </row>
    <row r="808" spans="48:48" x14ac:dyDescent="0.25">
      <c r="AV808" s="27">
        <f t="shared" ca="1" si="649"/>
        <v>46316</v>
      </c>
    </row>
    <row r="809" spans="48:48" x14ac:dyDescent="0.25">
      <c r="AV809" s="27">
        <f t="shared" ca="1" si="649"/>
        <v>46317</v>
      </c>
    </row>
    <row r="810" spans="48:48" x14ac:dyDescent="0.25">
      <c r="AV810" s="27">
        <f t="shared" ca="1" si="649"/>
        <v>46318</v>
      </c>
    </row>
    <row r="811" spans="48:48" x14ac:dyDescent="0.25">
      <c r="AV811" s="27">
        <f t="shared" ca="1" si="649"/>
        <v>46319</v>
      </c>
    </row>
    <row r="812" spans="48:48" x14ac:dyDescent="0.25">
      <c r="AV812" s="27">
        <f t="shared" ca="1" si="649"/>
        <v>46320</v>
      </c>
    </row>
    <row r="813" spans="48:48" x14ac:dyDescent="0.25">
      <c r="AV813" s="27">
        <f t="shared" ca="1" si="649"/>
        <v>46321</v>
      </c>
    </row>
    <row r="814" spans="48:48" x14ac:dyDescent="0.25">
      <c r="AV814" s="27">
        <f t="shared" ca="1" si="649"/>
        <v>46322</v>
      </c>
    </row>
    <row r="815" spans="48:48" x14ac:dyDescent="0.25">
      <c r="AV815" s="27">
        <f t="shared" ca="1" si="649"/>
        <v>46323</v>
      </c>
    </row>
    <row r="816" spans="48:48" x14ac:dyDescent="0.25">
      <c r="AV816" s="27">
        <f t="shared" ca="1" si="649"/>
        <v>46324</v>
      </c>
    </row>
    <row r="817" spans="48:48" x14ac:dyDescent="0.25">
      <c r="AV817" s="27">
        <f t="shared" ca="1" si="649"/>
        <v>46325</v>
      </c>
    </row>
    <row r="818" spans="48:48" x14ac:dyDescent="0.25">
      <c r="AV818" s="27">
        <f t="shared" ca="1" si="649"/>
        <v>46326</v>
      </c>
    </row>
    <row r="819" spans="48:48" x14ac:dyDescent="0.25">
      <c r="AV819" s="27">
        <f t="shared" ca="1" si="649"/>
        <v>46327</v>
      </c>
    </row>
    <row r="820" spans="48:48" x14ac:dyDescent="0.25">
      <c r="AV820" s="27">
        <f t="shared" ca="1" si="649"/>
        <v>46328</v>
      </c>
    </row>
    <row r="821" spans="48:48" x14ac:dyDescent="0.25">
      <c r="AV821" s="27">
        <f t="shared" ca="1" si="649"/>
        <v>46329</v>
      </c>
    </row>
    <row r="822" spans="48:48" x14ac:dyDescent="0.25">
      <c r="AV822" s="27">
        <f t="shared" ca="1" si="649"/>
        <v>46330</v>
      </c>
    </row>
    <row r="823" spans="48:48" x14ac:dyDescent="0.25">
      <c r="AV823" s="27">
        <f t="shared" ca="1" si="649"/>
        <v>46331</v>
      </c>
    </row>
    <row r="824" spans="48:48" x14ac:dyDescent="0.25">
      <c r="AV824" s="27">
        <f t="shared" ca="1" si="649"/>
        <v>46332</v>
      </c>
    </row>
    <row r="825" spans="48:48" x14ac:dyDescent="0.25">
      <c r="AV825" s="27">
        <f t="shared" ca="1" si="649"/>
        <v>46333</v>
      </c>
    </row>
    <row r="826" spans="48:48" x14ac:dyDescent="0.25">
      <c r="AV826" s="27">
        <f t="shared" ca="1" si="649"/>
        <v>46334</v>
      </c>
    </row>
    <row r="827" spans="48:48" x14ac:dyDescent="0.25">
      <c r="AV827" s="27">
        <f t="shared" ca="1" si="649"/>
        <v>46335</v>
      </c>
    </row>
    <row r="828" spans="48:48" x14ac:dyDescent="0.25">
      <c r="AV828" s="27">
        <f t="shared" ca="1" si="649"/>
        <v>46336</v>
      </c>
    </row>
    <row r="829" spans="48:48" x14ac:dyDescent="0.25">
      <c r="AV829" s="27">
        <f t="shared" ca="1" si="649"/>
        <v>46337</v>
      </c>
    </row>
    <row r="830" spans="48:48" x14ac:dyDescent="0.25">
      <c r="AV830" s="27">
        <f t="shared" ca="1" si="649"/>
        <v>46338</v>
      </c>
    </row>
    <row r="831" spans="48:48" x14ac:dyDescent="0.25">
      <c r="AV831" s="27">
        <f t="shared" ca="1" si="649"/>
        <v>46339</v>
      </c>
    </row>
    <row r="832" spans="48:48" x14ac:dyDescent="0.25">
      <c r="AV832" s="27">
        <f t="shared" ca="1" si="649"/>
        <v>46340</v>
      </c>
    </row>
    <row r="833" spans="48:48" x14ac:dyDescent="0.25">
      <c r="AV833" s="27">
        <f t="shared" ca="1" si="649"/>
        <v>46341</v>
      </c>
    </row>
    <row r="834" spans="48:48" x14ac:dyDescent="0.25">
      <c r="AV834" s="27">
        <f t="shared" ca="1" si="649"/>
        <v>46342</v>
      </c>
    </row>
    <row r="835" spans="48:48" x14ac:dyDescent="0.25">
      <c r="AV835" s="27">
        <f t="shared" ca="1" si="649"/>
        <v>46343</v>
      </c>
    </row>
    <row r="836" spans="48:48" x14ac:dyDescent="0.25">
      <c r="AV836" s="27">
        <f t="shared" ca="1" si="649"/>
        <v>46344</v>
      </c>
    </row>
    <row r="837" spans="48:48" x14ac:dyDescent="0.25">
      <c r="AV837" s="27">
        <f t="shared" ca="1" si="649"/>
        <v>46345</v>
      </c>
    </row>
    <row r="838" spans="48:48" x14ac:dyDescent="0.25">
      <c r="AV838" s="27">
        <f t="shared" ca="1" si="649"/>
        <v>46346</v>
      </c>
    </row>
    <row r="839" spans="48:48" x14ac:dyDescent="0.25">
      <c r="AV839" s="27">
        <f t="shared" ca="1" si="649"/>
        <v>46347</v>
      </c>
    </row>
    <row r="840" spans="48:48" x14ac:dyDescent="0.25">
      <c r="AV840" s="27">
        <f t="shared" ca="1" si="649"/>
        <v>46348</v>
      </c>
    </row>
    <row r="841" spans="48:48" x14ac:dyDescent="0.25">
      <c r="AV841" s="27">
        <f t="shared" ca="1" si="649"/>
        <v>46349</v>
      </c>
    </row>
    <row r="842" spans="48:48" x14ac:dyDescent="0.25">
      <c r="AV842" s="27">
        <f t="shared" ca="1" si="649"/>
        <v>46350</v>
      </c>
    </row>
    <row r="843" spans="48:48" x14ac:dyDescent="0.25">
      <c r="AV843" s="27">
        <f t="shared" ca="1" si="649"/>
        <v>46351</v>
      </c>
    </row>
    <row r="844" spans="48:48" x14ac:dyDescent="0.25">
      <c r="AV844" s="27">
        <f t="shared" ca="1" si="649"/>
        <v>46352</v>
      </c>
    </row>
    <row r="845" spans="48:48" x14ac:dyDescent="0.25">
      <c r="AV845" s="27">
        <f t="shared" ca="1" si="649"/>
        <v>46353</v>
      </c>
    </row>
    <row r="846" spans="48:48" x14ac:dyDescent="0.25">
      <c r="AV846" s="27">
        <f t="shared" ref="AV846:AV909" ca="1" si="650">AV845+1</f>
        <v>46354</v>
      </c>
    </row>
    <row r="847" spans="48:48" x14ac:dyDescent="0.25">
      <c r="AV847" s="27">
        <f t="shared" ca="1" si="650"/>
        <v>46355</v>
      </c>
    </row>
    <row r="848" spans="48:48" x14ac:dyDescent="0.25">
      <c r="AV848" s="27">
        <f t="shared" ca="1" si="650"/>
        <v>46356</v>
      </c>
    </row>
    <row r="849" spans="48:48" x14ac:dyDescent="0.25">
      <c r="AV849" s="27">
        <f t="shared" ca="1" si="650"/>
        <v>46357</v>
      </c>
    </row>
    <row r="850" spans="48:48" x14ac:dyDescent="0.25">
      <c r="AV850" s="27">
        <f t="shared" ca="1" si="650"/>
        <v>46358</v>
      </c>
    </row>
    <row r="851" spans="48:48" x14ac:dyDescent="0.25">
      <c r="AV851" s="27">
        <f t="shared" ca="1" si="650"/>
        <v>46359</v>
      </c>
    </row>
    <row r="852" spans="48:48" x14ac:dyDescent="0.25">
      <c r="AV852" s="27">
        <f t="shared" ca="1" si="650"/>
        <v>46360</v>
      </c>
    </row>
    <row r="853" spans="48:48" x14ac:dyDescent="0.25">
      <c r="AV853" s="27">
        <f t="shared" ca="1" si="650"/>
        <v>46361</v>
      </c>
    </row>
    <row r="854" spans="48:48" x14ac:dyDescent="0.25">
      <c r="AV854" s="27">
        <f t="shared" ca="1" si="650"/>
        <v>46362</v>
      </c>
    </row>
    <row r="855" spans="48:48" x14ac:dyDescent="0.25">
      <c r="AV855" s="27">
        <f t="shared" ca="1" si="650"/>
        <v>46363</v>
      </c>
    </row>
    <row r="856" spans="48:48" x14ac:dyDescent="0.25">
      <c r="AV856" s="27">
        <f t="shared" ca="1" si="650"/>
        <v>46364</v>
      </c>
    </row>
    <row r="857" spans="48:48" x14ac:dyDescent="0.25">
      <c r="AV857" s="27">
        <f t="shared" ca="1" si="650"/>
        <v>46365</v>
      </c>
    </row>
    <row r="858" spans="48:48" x14ac:dyDescent="0.25">
      <c r="AV858" s="27">
        <f t="shared" ca="1" si="650"/>
        <v>46366</v>
      </c>
    </row>
    <row r="859" spans="48:48" x14ac:dyDescent="0.25">
      <c r="AV859" s="27">
        <f t="shared" ca="1" si="650"/>
        <v>46367</v>
      </c>
    </row>
    <row r="860" spans="48:48" x14ac:dyDescent="0.25">
      <c r="AV860" s="27">
        <f t="shared" ca="1" si="650"/>
        <v>46368</v>
      </c>
    </row>
    <row r="861" spans="48:48" x14ac:dyDescent="0.25">
      <c r="AV861" s="27">
        <f t="shared" ca="1" si="650"/>
        <v>46369</v>
      </c>
    </row>
    <row r="862" spans="48:48" x14ac:dyDescent="0.25">
      <c r="AV862" s="27">
        <f t="shared" ca="1" si="650"/>
        <v>46370</v>
      </c>
    </row>
    <row r="863" spans="48:48" x14ac:dyDescent="0.25">
      <c r="AV863" s="27">
        <f t="shared" ca="1" si="650"/>
        <v>46371</v>
      </c>
    </row>
    <row r="864" spans="48:48" x14ac:dyDescent="0.25">
      <c r="AV864" s="27">
        <f t="shared" ca="1" si="650"/>
        <v>46372</v>
      </c>
    </row>
    <row r="865" spans="48:48" x14ac:dyDescent="0.25">
      <c r="AV865" s="27">
        <f t="shared" ca="1" si="650"/>
        <v>46373</v>
      </c>
    </row>
    <row r="866" spans="48:48" x14ac:dyDescent="0.25">
      <c r="AV866" s="27">
        <f t="shared" ca="1" si="650"/>
        <v>46374</v>
      </c>
    </row>
    <row r="867" spans="48:48" x14ac:dyDescent="0.25">
      <c r="AV867" s="27">
        <f t="shared" ca="1" si="650"/>
        <v>46375</v>
      </c>
    </row>
    <row r="868" spans="48:48" x14ac:dyDescent="0.25">
      <c r="AV868" s="27">
        <f t="shared" ca="1" si="650"/>
        <v>46376</v>
      </c>
    </row>
    <row r="869" spans="48:48" x14ac:dyDescent="0.25">
      <c r="AV869" s="27">
        <f t="shared" ca="1" si="650"/>
        <v>46377</v>
      </c>
    </row>
    <row r="870" spans="48:48" x14ac:dyDescent="0.25">
      <c r="AV870" s="27">
        <f t="shared" ca="1" si="650"/>
        <v>46378</v>
      </c>
    </row>
    <row r="871" spans="48:48" x14ac:dyDescent="0.25">
      <c r="AV871" s="27">
        <f t="shared" ca="1" si="650"/>
        <v>46379</v>
      </c>
    </row>
    <row r="872" spans="48:48" x14ac:dyDescent="0.25">
      <c r="AV872" s="27">
        <f t="shared" ca="1" si="650"/>
        <v>46380</v>
      </c>
    </row>
    <row r="873" spans="48:48" x14ac:dyDescent="0.25">
      <c r="AV873" s="27">
        <f t="shared" ca="1" si="650"/>
        <v>46381</v>
      </c>
    </row>
    <row r="874" spans="48:48" x14ac:dyDescent="0.25">
      <c r="AV874" s="27">
        <f t="shared" ca="1" si="650"/>
        <v>46382</v>
      </c>
    </row>
    <row r="875" spans="48:48" x14ac:dyDescent="0.25">
      <c r="AV875" s="27">
        <f t="shared" ca="1" si="650"/>
        <v>46383</v>
      </c>
    </row>
    <row r="876" spans="48:48" x14ac:dyDescent="0.25">
      <c r="AV876" s="27">
        <f t="shared" ca="1" si="650"/>
        <v>46384</v>
      </c>
    </row>
    <row r="877" spans="48:48" x14ac:dyDescent="0.25">
      <c r="AV877" s="27">
        <f t="shared" ca="1" si="650"/>
        <v>46385</v>
      </c>
    </row>
    <row r="878" spans="48:48" x14ac:dyDescent="0.25">
      <c r="AV878" s="27">
        <f t="shared" ca="1" si="650"/>
        <v>46386</v>
      </c>
    </row>
    <row r="879" spans="48:48" x14ac:dyDescent="0.25">
      <c r="AV879" s="27">
        <f t="shared" ca="1" si="650"/>
        <v>46387</v>
      </c>
    </row>
    <row r="880" spans="48:48" x14ac:dyDescent="0.25">
      <c r="AV880" s="27">
        <f t="shared" ca="1" si="650"/>
        <v>46388</v>
      </c>
    </row>
    <row r="881" spans="48:48" x14ac:dyDescent="0.25">
      <c r="AV881" s="27">
        <f t="shared" ca="1" si="650"/>
        <v>46389</v>
      </c>
    </row>
    <row r="882" spans="48:48" x14ac:dyDescent="0.25">
      <c r="AV882" s="27">
        <f t="shared" ca="1" si="650"/>
        <v>46390</v>
      </c>
    </row>
    <row r="883" spans="48:48" x14ac:dyDescent="0.25">
      <c r="AV883" s="27">
        <f t="shared" ca="1" si="650"/>
        <v>46391</v>
      </c>
    </row>
    <row r="884" spans="48:48" x14ac:dyDescent="0.25">
      <c r="AV884" s="27">
        <f t="shared" ca="1" si="650"/>
        <v>46392</v>
      </c>
    </row>
    <row r="885" spans="48:48" x14ac:dyDescent="0.25">
      <c r="AV885" s="27">
        <f t="shared" ca="1" si="650"/>
        <v>46393</v>
      </c>
    </row>
    <row r="886" spans="48:48" x14ac:dyDescent="0.25">
      <c r="AV886" s="27">
        <f t="shared" ca="1" si="650"/>
        <v>46394</v>
      </c>
    </row>
    <row r="887" spans="48:48" x14ac:dyDescent="0.25">
      <c r="AV887" s="27">
        <f t="shared" ca="1" si="650"/>
        <v>46395</v>
      </c>
    </row>
    <row r="888" spans="48:48" x14ac:dyDescent="0.25">
      <c r="AV888" s="27">
        <f t="shared" ca="1" si="650"/>
        <v>46396</v>
      </c>
    </row>
    <row r="889" spans="48:48" x14ac:dyDescent="0.25">
      <c r="AV889" s="27">
        <f t="shared" ca="1" si="650"/>
        <v>46397</v>
      </c>
    </row>
    <row r="890" spans="48:48" x14ac:dyDescent="0.25">
      <c r="AV890" s="27">
        <f t="shared" ca="1" si="650"/>
        <v>46398</v>
      </c>
    </row>
    <row r="891" spans="48:48" x14ac:dyDescent="0.25">
      <c r="AV891" s="27">
        <f t="shared" ca="1" si="650"/>
        <v>46399</v>
      </c>
    </row>
    <row r="892" spans="48:48" x14ac:dyDescent="0.25">
      <c r="AV892" s="27">
        <f t="shared" ca="1" si="650"/>
        <v>46400</v>
      </c>
    </row>
    <row r="893" spans="48:48" x14ac:dyDescent="0.25">
      <c r="AV893" s="27">
        <f t="shared" ca="1" si="650"/>
        <v>46401</v>
      </c>
    </row>
    <row r="894" spans="48:48" x14ac:dyDescent="0.25">
      <c r="AV894" s="27">
        <f t="shared" ca="1" si="650"/>
        <v>46402</v>
      </c>
    </row>
    <row r="895" spans="48:48" x14ac:dyDescent="0.25">
      <c r="AV895" s="27">
        <f t="shared" ca="1" si="650"/>
        <v>46403</v>
      </c>
    </row>
    <row r="896" spans="48:48" x14ac:dyDescent="0.25">
      <c r="AV896" s="27">
        <f t="shared" ca="1" si="650"/>
        <v>46404</v>
      </c>
    </row>
    <row r="897" spans="48:48" x14ac:dyDescent="0.25">
      <c r="AV897" s="27">
        <f t="shared" ca="1" si="650"/>
        <v>46405</v>
      </c>
    </row>
    <row r="898" spans="48:48" x14ac:dyDescent="0.25">
      <c r="AV898" s="27">
        <f t="shared" ca="1" si="650"/>
        <v>46406</v>
      </c>
    </row>
    <row r="899" spans="48:48" x14ac:dyDescent="0.25">
      <c r="AV899" s="27">
        <f t="shared" ca="1" si="650"/>
        <v>46407</v>
      </c>
    </row>
    <row r="900" spans="48:48" x14ac:dyDescent="0.25">
      <c r="AV900" s="27">
        <f t="shared" ca="1" si="650"/>
        <v>46408</v>
      </c>
    </row>
    <row r="901" spans="48:48" x14ac:dyDescent="0.25">
      <c r="AV901" s="27">
        <f t="shared" ca="1" si="650"/>
        <v>46409</v>
      </c>
    </row>
    <row r="902" spans="48:48" x14ac:dyDescent="0.25">
      <c r="AV902" s="27">
        <f t="shared" ca="1" si="650"/>
        <v>46410</v>
      </c>
    </row>
    <row r="903" spans="48:48" x14ac:dyDescent="0.25">
      <c r="AV903" s="27">
        <f t="shared" ca="1" si="650"/>
        <v>46411</v>
      </c>
    </row>
    <row r="904" spans="48:48" x14ac:dyDescent="0.25">
      <c r="AV904" s="27">
        <f t="shared" ca="1" si="650"/>
        <v>46412</v>
      </c>
    </row>
    <row r="905" spans="48:48" x14ac:dyDescent="0.25">
      <c r="AV905" s="27">
        <f t="shared" ca="1" si="650"/>
        <v>46413</v>
      </c>
    </row>
    <row r="906" spans="48:48" x14ac:dyDescent="0.25">
      <c r="AV906" s="27">
        <f t="shared" ca="1" si="650"/>
        <v>46414</v>
      </c>
    </row>
    <row r="907" spans="48:48" x14ac:dyDescent="0.25">
      <c r="AV907" s="27">
        <f t="shared" ca="1" si="650"/>
        <v>46415</v>
      </c>
    </row>
    <row r="908" spans="48:48" x14ac:dyDescent="0.25">
      <c r="AV908" s="27">
        <f t="shared" ca="1" si="650"/>
        <v>46416</v>
      </c>
    </row>
    <row r="909" spans="48:48" x14ac:dyDescent="0.25">
      <c r="AV909" s="27">
        <f t="shared" ca="1" si="650"/>
        <v>46417</v>
      </c>
    </row>
    <row r="910" spans="48:48" x14ac:dyDescent="0.25">
      <c r="AV910" s="27">
        <f t="shared" ref="AV910:AV973" ca="1" si="651">AV909+1</f>
        <v>46418</v>
      </c>
    </row>
    <row r="911" spans="48:48" x14ac:dyDescent="0.25">
      <c r="AV911" s="27">
        <f t="shared" ca="1" si="651"/>
        <v>46419</v>
      </c>
    </row>
    <row r="912" spans="48:48" x14ac:dyDescent="0.25">
      <c r="AV912" s="27">
        <f t="shared" ca="1" si="651"/>
        <v>46420</v>
      </c>
    </row>
    <row r="913" spans="48:48" x14ac:dyDescent="0.25">
      <c r="AV913" s="27">
        <f t="shared" ca="1" si="651"/>
        <v>46421</v>
      </c>
    </row>
    <row r="914" spans="48:48" x14ac:dyDescent="0.25">
      <c r="AV914" s="27">
        <f t="shared" ca="1" si="651"/>
        <v>46422</v>
      </c>
    </row>
    <row r="915" spans="48:48" x14ac:dyDescent="0.25">
      <c r="AV915" s="27">
        <f t="shared" ca="1" si="651"/>
        <v>46423</v>
      </c>
    </row>
    <row r="916" spans="48:48" x14ac:dyDescent="0.25">
      <c r="AV916" s="27">
        <f t="shared" ca="1" si="651"/>
        <v>46424</v>
      </c>
    </row>
    <row r="917" spans="48:48" x14ac:dyDescent="0.25">
      <c r="AV917" s="27">
        <f t="shared" ca="1" si="651"/>
        <v>46425</v>
      </c>
    </row>
    <row r="918" spans="48:48" x14ac:dyDescent="0.25">
      <c r="AV918" s="27">
        <f t="shared" ca="1" si="651"/>
        <v>46426</v>
      </c>
    </row>
    <row r="919" spans="48:48" x14ac:dyDescent="0.25">
      <c r="AV919" s="27">
        <f t="shared" ca="1" si="651"/>
        <v>46427</v>
      </c>
    </row>
    <row r="920" spans="48:48" x14ac:dyDescent="0.25">
      <c r="AV920" s="27">
        <f t="shared" ca="1" si="651"/>
        <v>46428</v>
      </c>
    </row>
    <row r="921" spans="48:48" x14ac:dyDescent="0.25">
      <c r="AV921" s="27">
        <f t="shared" ca="1" si="651"/>
        <v>46429</v>
      </c>
    </row>
    <row r="922" spans="48:48" x14ac:dyDescent="0.25">
      <c r="AV922" s="27">
        <f t="shared" ca="1" si="651"/>
        <v>46430</v>
      </c>
    </row>
    <row r="923" spans="48:48" x14ac:dyDescent="0.25">
      <c r="AV923" s="27">
        <f t="shared" ca="1" si="651"/>
        <v>46431</v>
      </c>
    </row>
    <row r="924" spans="48:48" x14ac:dyDescent="0.25">
      <c r="AV924" s="27">
        <f t="shared" ca="1" si="651"/>
        <v>46432</v>
      </c>
    </row>
    <row r="925" spans="48:48" x14ac:dyDescent="0.25">
      <c r="AV925" s="27">
        <f t="shared" ca="1" si="651"/>
        <v>46433</v>
      </c>
    </row>
    <row r="926" spans="48:48" x14ac:dyDescent="0.25">
      <c r="AV926" s="27">
        <f t="shared" ca="1" si="651"/>
        <v>46434</v>
      </c>
    </row>
    <row r="927" spans="48:48" x14ac:dyDescent="0.25">
      <c r="AV927" s="27">
        <f t="shared" ca="1" si="651"/>
        <v>46435</v>
      </c>
    </row>
    <row r="928" spans="48:48" x14ac:dyDescent="0.25">
      <c r="AV928" s="27">
        <f t="shared" ca="1" si="651"/>
        <v>46436</v>
      </c>
    </row>
    <row r="929" spans="48:48" x14ac:dyDescent="0.25">
      <c r="AV929" s="27">
        <f t="shared" ca="1" si="651"/>
        <v>46437</v>
      </c>
    </row>
    <row r="930" spans="48:48" x14ac:dyDescent="0.25">
      <c r="AV930" s="27">
        <f t="shared" ca="1" si="651"/>
        <v>46438</v>
      </c>
    </row>
    <row r="931" spans="48:48" x14ac:dyDescent="0.25">
      <c r="AV931" s="27">
        <f t="shared" ca="1" si="651"/>
        <v>46439</v>
      </c>
    </row>
    <row r="932" spans="48:48" x14ac:dyDescent="0.25">
      <c r="AV932" s="27">
        <f t="shared" ca="1" si="651"/>
        <v>46440</v>
      </c>
    </row>
    <row r="933" spans="48:48" x14ac:dyDescent="0.25">
      <c r="AV933" s="27">
        <f t="shared" ca="1" si="651"/>
        <v>46441</v>
      </c>
    </row>
    <row r="934" spans="48:48" x14ac:dyDescent="0.25">
      <c r="AV934" s="27">
        <f t="shared" ca="1" si="651"/>
        <v>46442</v>
      </c>
    </row>
    <row r="935" spans="48:48" x14ac:dyDescent="0.25">
      <c r="AV935" s="27">
        <f t="shared" ca="1" si="651"/>
        <v>46443</v>
      </c>
    </row>
    <row r="936" spans="48:48" x14ac:dyDescent="0.25">
      <c r="AV936" s="27">
        <f t="shared" ca="1" si="651"/>
        <v>46444</v>
      </c>
    </row>
    <row r="937" spans="48:48" x14ac:dyDescent="0.25">
      <c r="AV937" s="27">
        <f t="shared" ca="1" si="651"/>
        <v>46445</v>
      </c>
    </row>
    <row r="938" spans="48:48" x14ac:dyDescent="0.25">
      <c r="AV938" s="27">
        <f t="shared" ca="1" si="651"/>
        <v>46446</v>
      </c>
    </row>
    <row r="939" spans="48:48" x14ac:dyDescent="0.25">
      <c r="AV939" s="27">
        <f t="shared" ca="1" si="651"/>
        <v>46447</v>
      </c>
    </row>
    <row r="940" spans="48:48" x14ac:dyDescent="0.25">
      <c r="AV940" s="27">
        <f t="shared" ca="1" si="651"/>
        <v>46448</v>
      </c>
    </row>
    <row r="941" spans="48:48" x14ac:dyDescent="0.25">
      <c r="AV941" s="27">
        <f t="shared" ca="1" si="651"/>
        <v>46449</v>
      </c>
    </row>
    <row r="942" spans="48:48" x14ac:dyDescent="0.25">
      <c r="AV942" s="27">
        <f t="shared" ca="1" si="651"/>
        <v>46450</v>
      </c>
    </row>
    <row r="943" spans="48:48" x14ac:dyDescent="0.25">
      <c r="AV943" s="27">
        <f t="shared" ca="1" si="651"/>
        <v>46451</v>
      </c>
    </row>
    <row r="944" spans="48:48" x14ac:dyDescent="0.25">
      <c r="AV944" s="27">
        <f t="shared" ca="1" si="651"/>
        <v>46452</v>
      </c>
    </row>
    <row r="945" spans="48:48" x14ac:dyDescent="0.25">
      <c r="AV945" s="27">
        <f t="shared" ca="1" si="651"/>
        <v>46453</v>
      </c>
    </row>
    <row r="946" spans="48:48" x14ac:dyDescent="0.25">
      <c r="AV946" s="27">
        <f t="shared" ca="1" si="651"/>
        <v>46454</v>
      </c>
    </row>
    <row r="947" spans="48:48" x14ac:dyDescent="0.25">
      <c r="AV947" s="27">
        <f t="shared" ca="1" si="651"/>
        <v>46455</v>
      </c>
    </row>
    <row r="948" spans="48:48" x14ac:dyDescent="0.25">
      <c r="AV948" s="27">
        <f t="shared" ca="1" si="651"/>
        <v>46456</v>
      </c>
    </row>
    <row r="949" spans="48:48" x14ac:dyDescent="0.25">
      <c r="AV949" s="27">
        <f t="shared" ca="1" si="651"/>
        <v>46457</v>
      </c>
    </row>
    <row r="950" spans="48:48" x14ac:dyDescent="0.25">
      <c r="AV950" s="27">
        <f t="shared" ca="1" si="651"/>
        <v>46458</v>
      </c>
    </row>
    <row r="951" spans="48:48" x14ac:dyDescent="0.25">
      <c r="AV951" s="27">
        <f t="shared" ca="1" si="651"/>
        <v>46459</v>
      </c>
    </row>
    <row r="952" spans="48:48" x14ac:dyDescent="0.25">
      <c r="AV952" s="27">
        <f t="shared" ca="1" si="651"/>
        <v>46460</v>
      </c>
    </row>
    <row r="953" spans="48:48" x14ac:dyDescent="0.25">
      <c r="AV953" s="27">
        <f t="shared" ca="1" si="651"/>
        <v>46461</v>
      </c>
    </row>
    <row r="954" spans="48:48" x14ac:dyDescent="0.25">
      <c r="AV954" s="27">
        <f t="shared" ca="1" si="651"/>
        <v>46462</v>
      </c>
    </row>
    <row r="955" spans="48:48" x14ac:dyDescent="0.25">
      <c r="AV955" s="27">
        <f t="shared" ca="1" si="651"/>
        <v>46463</v>
      </c>
    </row>
    <row r="956" spans="48:48" x14ac:dyDescent="0.25">
      <c r="AV956" s="27">
        <f t="shared" ca="1" si="651"/>
        <v>46464</v>
      </c>
    </row>
    <row r="957" spans="48:48" x14ac:dyDescent="0.25">
      <c r="AV957" s="27">
        <f t="shared" ca="1" si="651"/>
        <v>46465</v>
      </c>
    </row>
    <row r="958" spans="48:48" x14ac:dyDescent="0.25">
      <c r="AV958" s="27">
        <f t="shared" ca="1" si="651"/>
        <v>46466</v>
      </c>
    </row>
    <row r="959" spans="48:48" x14ac:dyDescent="0.25">
      <c r="AV959" s="27">
        <f t="shared" ca="1" si="651"/>
        <v>46467</v>
      </c>
    </row>
    <row r="960" spans="48:48" x14ac:dyDescent="0.25">
      <c r="AV960" s="27">
        <f t="shared" ca="1" si="651"/>
        <v>46468</v>
      </c>
    </row>
    <row r="961" spans="48:48" x14ac:dyDescent="0.25">
      <c r="AV961" s="27">
        <f t="shared" ca="1" si="651"/>
        <v>46469</v>
      </c>
    </row>
    <row r="962" spans="48:48" x14ac:dyDescent="0.25">
      <c r="AV962" s="27">
        <f t="shared" ca="1" si="651"/>
        <v>46470</v>
      </c>
    </row>
    <row r="963" spans="48:48" x14ac:dyDescent="0.25">
      <c r="AV963" s="27">
        <f t="shared" ca="1" si="651"/>
        <v>46471</v>
      </c>
    </row>
    <row r="964" spans="48:48" x14ac:dyDescent="0.25">
      <c r="AV964" s="27">
        <f t="shared" ca="1" si="651"/>
        <v>46472</v>
      </c>
    </row>
    <row r="965" spans="48:48" x14ac:dyDescent="0.25">
      <c r="AV965" s="27">
        <f t="shared" ca="1" si="651"/>
        <v>46473</v>
      </c>
    </row>
    <row r="966" spans="48:48" x14ac:dyDescent="0.25">
      <c r="AV966" s="27">
        <f t="shared" ca="1" si="651"/>
        <v>46474</v>
      </c>
    </row>
    <row r="967" spans="48:48" x14ac:dyDescent="0.25">
      <c r="AV967" s="27">
        <f t="shared" ca="1" si="651"/>
        <v>46475</v>
      </c>
    </row>
    <row r="968" spans="48:48" x14ac:dyDescent="0.25">
      <c r="AV968" s="27">
        <f t="shared" ca="1" si="651"/>
        <v>46476</v>
      </c>
    </row>
    <row r="969" spans="48:48" x14ac:dyDescent="0.25">
      <c r="AV969" s="27">
        <f t="shared" ca="1" si="651"/>
        <v>46477</v>
      </c>
    </row>
    <row r="970" spans="48:48" x14ac:dyDescent="0.25">
      <c r="AV970" s="27">
        <f t="shared" ca="1" si="651"/>
        <v>46478</v>
      </c>
    </row>
    <row r="971" spans="48:48" x14ac:dyDescent="0.25">
      <c r="AV971" s="27">
        <f t="shared" ca="1" si="651"/>
        <v>46479</v>
      </c>
    </row>
    <row r="972" spans="48:48" x14ac:dyDescent="0.25">
      <c r="AV972" s="27">
        <f t="shared" ca="1" si="651"/>
        <v>46480</v>
      </c>
    </row>
    <row r="973" spans="48:48" x14ac:dyDescent="0.25">
      <c r="AV973" s="27">
        <f t="shared" ca="1" si="651"/>
        <v>46481</v>
      </c>
    </row>
    <row r="974" spans="48:48" x14ac:dyDescent="0.25">
      <c r="AV974" s="27">
        <f t="shared" ref="AV974:AV1037" ca="1" si="652">AV973+1</f>
        <v>46482</v>
      </c>
    </row>
    <row r="975" spans="48:48" x14ac:dyDescent="0.25">
      <c r="AV975" s="27">
        <f t="shared" ca="1" si="652"/>
        <v>46483</v>
      </c>
    </row>
    <row r="976" spans="48:48" x14ac:dyDescent="0.25">
      <c r="AV976" s="27">
        <f t="shared" ca="1" si="652"/>
        <v>46484</v>
      </c>
    </row>
    <row r="977" spans="48:48" x14ac:dyDescent="0.25">
      <c r="AV977" s="27">
        <f t="shared" ca="1" si="652"/>
        <v>46485</v>
      </c>
    </row>
    <row r="978" spans="48:48" x14ac:dyDescent="0.25">
      <c r="AV978" s="27">
        <f t="shared" ca="1" si="652"/>
        <v>46486</v>
      </c>
    </row>
    <row r="979" spans="48:48" x14ac:dyDescent="0.25">
      <c r="AV979" s="27">
        <f t="shared" ca="1" si="652"/>
        <v>46487</v>
      </c>
    </row>
    <row r="980" spans="48:48" x14ac:dyDescent="0.25">
      <c r="AV980" s="27">
        <f t="shared" ca="1" si="652"/>
        <v>46488</v>
      </c>
    </row>
    <row r="981" spans="48:48" x14ac:dyDescent="0.25">
      <c r="AV981" s="27">
        <f t="shared" ca="1" si="652"/>
        <v>46489</v>
      </c>
    </row>
    <row r="982" spans="48:48" x14ac:dyDescent="0.25">
      <c r="AV982" s="27">
        <f t="shared" ca="1" si="652"/>
        <v>46490</v>
      </c>
    </row>
    <row r="983" spans="48:48" x14ac:dyDescent="0.25">
      <c r="AV983" s="27">
        <f t="shared" ca="1" si="652"/>
        <v>46491</v>
      </c>
    </row>
    <row r="984" spans="48:48" x14ac:dyDescent="0.25">
      <c r="AV984" s="27">
        <f t="shared" ca="1" si="652"/>
        <v>46492</v>
      </c>
    </row>
    <row r="985" spans="48:48" x14ac:dyDescent="0.25">
      <c r="AV985" s="27">
        <f t="shared" ca="1" si="652"/>
        <v>46493</v>
      </c>
    </row>
    <row r="986" spans="48:48" x14ac:dyDescent="0.25">
      <c r="AV986" s="27">
        <f t="shared" ca="1" si="652"/>
        <v>46494</v>
      </c>
    </row>
    <row r="987" spans="48:48" x14ac:dyDescent="0.25">
      <c r="AV987" s="27">
        <f t="shared" ca="1" si="652"/>
        <v>46495</v>
      </c>
    </row>
    <row r="988" spans="48:48" x14ac:dyDescent="0.25">
      <c r="AV988" s="27">
        <f t="shared" ca="1" si="652"/>
        <v>46496</v>
      </c>
    </row>
    <row r="989" spans="48:48" x14ac:dyDescent="0.25">
      <c r="AV989" s="27">
        <f t="shared" ca="1" si="652"/>
        <v>46497</v>
      </c>
    </row>
    <row r="990" spans="48:48" x14ac:dyDescent="0.25">
      <c r="AV990" s="27">
        <f t="shared" ca="1" si="652"/>
        <v>46498</v>
      </c>
    </row>
    <row r="991" spans="48:48" x14ac:dyDescent="0.25">
      <c r="AV991" s="27">
        <f t="shared" ca="1" si="652"/>
        <v>46499</v>
      </c>
    </row>
    <row r="992" spans="48:48" x14ac:dyDescent="0.25">
      <c r="AV992" s="27">
        <f t="shared" ca="1" si="652"/>
        <v>46500</v>
      </c>
    </row>
    <row r="993" spans="48:48" x14ac:dyDescent="0.25">
      <c r="AV993" s="27">
        <f t="shared" ca="1" si="652"/>
        <v>46501</v>
      </c>
    </row>
    <row r="994" spans="48:48" x14ac:dyDescent="0.25">
      <c r="AV994" s="27">
        <f t="shared" ca="1" si="652"/>
        <v>46502</v>
      </c>
    </row>
    <row r="995" spans="48:48" x14ac:dyDescent="0.25">
      <c r="AV995" s="27">
        <f t="shared" ca="1" si="652"/>
        <v>46503</v>
      </c>
    </row>
    <row r="996" spans="48:48" x14ac:dyDescent="0.25">
      <c r="AV996" s="27">
        <f t="shared" ca="1" si="652"/>
        <v>46504</v>
      </c>
    </row>
    <row r="997" spans="48:48" x14ac:dyDescent="0.25">
      <c r="AV997" s="27">
        <f t="shared" ca="1" si="652"/>
        <v>46505</v>
      </c>
    </row>
    <row r="998" spans="48:48" x14ac:dyDescent="0.25">
      <c r="AV998" s="27">
        <f t="shared" ca="1" si="652"/>
        <v>46506</v>
      </c>
    </row>
    <row r="999" spans="48:48" x14ac:dyDescent="0.25">
      <c r="AV999" s="27">
        <f t="shared" ca="1" si="652"/>
        <v>46507</v>
      </c>
    </row>
    <row r="1000" spans="48:48" x14ac:dyDescent="0.25">
      <c r="AV1000" s="27">
        <f t="shared" ca="1" si="652"/>
        <v>46508</v>
      </c>
    </row>
    <row r="1001" spans="48:48" x14ac:dyDescent="0.25">
      <c r="AV1001" s="27">
        <f t="shared" ca="1" si="652"/>
        <v>46509</v>
      </c>
    </row>
    <row r="1002" spans="48:48" x14ac:dyDescent="0.25">
      <c r="AV1002" s="27">
        <f t="shared" ca="1" si="652"/>
        <v>46510</v>
      </c>
    </row>
    <row r="1003" spans="48:48" x14ac:dyDescent="0.25">
      <c r="AV1003" s="27">
        <f t="shared" ca="1" si="652"/>
        <v>46511</v>
      </c>
    </row>
    <row r="1004" spans="48:48" x14ac:dyDescent="0.25">
      <c r="AV1004" s="27">
        <f t="shared" ca="1" si="652"/>
        <v>46512</v>
      </c>
    </row>
    <row r="1005" spans="48:48" x14ac:dyDescent="0.25">
      <c r="AV1005" s="27">
        <f t="shared" ca="1" si="652"/>
        <v>46513</v>
      </c>
    </row>
    <row r="1006" spans="48:48" x14ac:dyDescent="0.25">
      <c r="AV1006" s="27">
        <f t="shared" ca="1" si="652"/>
        <v>46514</v>
      </c>
    </row>
    <row r="1007" spans="48:48" x14ac:dyDescent="0.25">
      <c r="AV1007" s="27">
        <f t="shared" ca="1" si="652"/>
        <v>46515</v>
      </c>
    </row>
    <row r="1008" spans="48:48" x14ac:dyDescent="0.25">
      <c r="AV1008" s="27">
        <f t="shared" ca="1" si="652"/>
        <v>46516</v>
      </c>
    </row>
    <row r="1009" spans="48:48" x14ac:dyDescent="0.25">
      <c r="AV1009" s="27">
        <f t="shared" ca="1" si="652"/>
        <v>46517</v>
      </c>
    </row>
    <row r="1010" spans="48:48" x14ac:dyDescent="0.25">
      <c r="AV1010" s="27">
        <f t="shared" ca="1" si="652"/>
        <v>46518</v>
      </c>
    </row>
    <row r="1011" spans="48:48" x14ac:dyDescent="0.25">
      <c r="AV1011" s="27">
        <f t="shared" ca="1" si="652"/>
        <v>46519</v>
      </c>
    </row>
    <row r="1012" spans="48:48" x14ac:dyDescent="0.25">
      <c r="AV1012" s="27">
        <f t="shared" ca="1" si="652"/>
        <v>46520</v>
      </c>
    </row>
    <row r="1013" spans="48:48" x14ac:dyDescent="0.25">
      <c r="AV1013" s="27">
        <f t="shared" ca="1" si="652"/>
        <v>46521</v>
      </c>
    </row>
    <row r="1014" spans="48:48" x14ac:dyDescent="0.25">
      <c r="AV1014" s="27">
        <f t="shared" ca="1" si="652"/>
        <v>46522</v>
      </c>
    </row>
    <row r="1015" spans="48:48" x14ac:dyDescent="0.25">
      <c r="AV1015" s="27">
        <f t="shared" ca="1" si="652"/>
        <v>46523</v>
      </c>
    </row>
    <row r="1016" spans="48:48" x14ac:dyDescent="0.25">
      <c r="AV1016" s="27">
        <f t="shared" ca="1" si="652"/>
        <v>46524</v>
      </c>
    </row>
    <row r="1017" spans="48:48" x14ac:dyDescent="0.25">
      <c r="AV1017" s="27">
        <f t="shared" ca="1" si="652"/>
        <v>46525</v>
      </c>
    </row>
    <row r="1018" spans="48:48" x14ac:dyDescent="0.25">
      <c r="AV1018" s="27">
        <f t="shared" ca="1" si="652"/>
        <v>46526</v>
      </c>
    </row>
    <row r="1019" spans="48:48" x14ac:dyDescent="0.25">
      <c r="AV1019" s="27">
        <f t="shared" ca="1" si="652"/>
        <v>46527</v>
      </c>
    </row>
    <row r="1020" spans="48:48" x14ac:dyDescent="0.25">
      <c r="AV1020" s="27">
        <f t="shared" ca="1" si="652"/>
        <v>46528</v>
      </c>
    </row>
    <row r="1021" spans="48:48" x14ac:dyDescent="0.25">
      <c r="AV1021" s="27">
        <f t="shared" ca="1" si="652"/>
        <v>46529</v>
      </c>
    </row>
    <row r="1022" spans="48:48" x14ac:dyDescent="0.25">
      <c r="AV1022" s="27">
        <f t="shared" ca="1" si="652"/>
        <v>46530</v>
      </c>
    </row>
    <row r="1023" spans="48:48" x14ac:dyDescent="0.25">
      <c r="AV1023" s="27">
        <f t="shared" ca="1" si="652"/>
        <v>46531</v>
      </c>
    </row>
    <row r="1024" spans="48:48" x14ac:dyDescent="0.25">
      <c r="AV1024" s="27">
        <f t="shared" ca="1" si="652"/>
        <v>46532</v>
      </c>
    </row>
    <row r="1025" spans="48:48" x14ac:dyDescent="0.25">
      <c r="AV1025" s="27">
        <f t="shared" ca="1" si="652"/>
        <v>46533</v>
      </c>
    </row>
    <row r="1026" spans="48:48" x14ac:dyDescent="0.25">
      <c r="AV1026" s="27">
        <f t="shared" ca="1" si="652"/>
        <v>46534</v>
      </c>
    </row>
    <row r="1027" spans="48:48" x14ac:dyDescent="0.25">
      <c r="AV1027" s="27">
        <f t="shared" ca="1" si="652"/>
        <v>46535</v>
      </c>
    </row>
    <row r="1028" spans="48:48" x14ac:dyDescent="0.25">
      <c r="AV1028" s="27">
        <f t="shared" ca="1" si="652"/>
        <v>46536</v>
      </c>
    </row>
    <row r="1029" spans="48:48" x14ac:dyDescent="0.25">
      <c r="AV1029" s="27">
        <f t="shared" ca="1" si="652"/>
        <v>46537</v>
      </c>
    </row>
    <row r="1030" spans="48:48" x14ac:dyDescent="0.25">
      <c r="AV1030" s="27">
        <f t="shared" ca="1" si="652"/>
        <v>46538</v>
      </c>
    </row>
    <row r="1031" spans="48:48" x14ac:dyDescent="0.25">
      <c r="AV1031" s="27">
        <f t="shared" ca="1" si="652"/>
        <v>46539</v>
      </c>
    </row>
    <row r="1032" spans="48:48" x14ac:dyDescent="0.25">
      <c r="AV1032" s="27">
        <f t="shared" ca="1" si="652"/>
        <v>46540</v>
      </c>
    </row>
    <row r="1033" spans="48:48" x14ac:dyDescent="0.25">
      <c r="AV1033" s="27">
        <f t="shared" ca="1" si="652"/>
        <v>46541</v>
      </c>
    </row>
    <row r="1034" spans="48:48" x14ac:dyDescent="0.25">
      <c r="AV1034" s="27">
        <f t="shared" ca="1" si="652"/>
        <v>46542</v>
      </c>
    </row>
    <row r="1035" spans="48:48" x14ac:dyDescent="0.25">
      <c r="AV1035" s="27">
        <f t="shared" ca="1" si="652"/>
        <v>46543</v>
      </c>
    </row>
    <row r="1036" spans="48:48" x14ac:dyDescent="0.25">
      <c r="AV1036" s="27">
        <f t="shared" ca="1" si="652"/>
        <v>46544</v>
      </c>
    </row>
    <row r="1037" spans="48:48" x14ac:dyDescent="0.25">
      <c r="AV1037" s="27">
        <f t="shared" ca="1" si="652"/>
        <v>46545</v>
      </c>
    </row>
    <row r="1038" spans="48:48" x14ac:dyDescent="0.25">
      <c r="AV1038" s="27">
        <f t="shared" ref="AV1038:AV1101" ca="1" si="653">AV1037+1</f>
        <v>46546</v>
      </c>
    </row>
    <row r="1039" spans="48:48" x14ac:dyDescent="0.25">
      <c r="AV1039" s="27">
        <f t="shared" ca="1" si="653"/>
        <v>46547</v>
      </c>
    </row>
    <row r="1040" spans="48:48" x14ac:dyDescent="0.25">
      <c r="AV1040" s="27">
        <f t="shared" ca="1" si="653"/>
        <v>46548</v>
      </c>
    </row>
    <row r="1041" spans="48:48" x14ac:dyDescent="0.25">
      <c r="AV1041" s="27">
        <f t="shared" ca="1" si="653"/>
        <v>46549</v>
      </c>
    </row>
    <row r="1042" spans="48:48" x14ac:dyDescent="0.25">
      <c r="AV1042" s="27">
        <f t="shared" ca="1" si="653"/>
        <v>46550</v>
      </c>
    </row>
    <row r="1043" spans="48:48" x14ac:dyDescent="0.25">
      <c r="AV1043" s="27">
        <f t="shared" ca="1" si="653"/>
        <v>46551</v>
      </c>
    </row>
    <row r="1044" spans="48:48" x14ac:dyDescent="0.25">
      <c r="AV1044" s="27">
        <f t="shared" ca="1" si="653"/>
        <v>46552</v>
      </c>
    </row>
    <row r="1045" spans="48:48" x14ac:dyDescent="0.25">
      <c r="AV1045" s="27">
        <f t="shared" ca="1" si="653"/>
        <v>46553</v>
      </c>
    </row>
    <row r="1046" spans="48:48" x14ac:dyDescent="0.25">
      <c r="AV1046" s="27">
        <f t="shared" ca="1" si="653"/>
        <v>46554</v>
      </c>
    </row>
    <row r="1047" spans="48:48" x14ac:dyDescent="0.25">
      <c r="AV1047" s="27">
        <f t="shared" ca="1" si="653"/>
        <v>46555</v>
      </c>
    </row>
    <row r="1048" spans="48:48" x14ac:dyDescent="0.25">
      <c r="AV1048" s="27">
        <f t="shared" ca="1" si="653"/>
        <v>46556</v>
      </c>
    </row>
    <row r="1049" spans="48:48" x14ac:dyDescent="0.25">
      <c r="AV1049" s="27">
        <f t="shared" ca="1" si="653"/>
        <v>46557</v>
      </c>
    </row>
    <row r="1050" spans="48:48" x14ac:dyDescent="0.25">
      <c r="AV1050" s="27">
        <f t="shared" ca="1" si="653"/>
        <v>46558</v>
      </c>
    </row>
    <row r="1051" spans="48:48" x14ac:dyDescent="0.25">
      <c r="AV1051" s="27">
        <f t="shared" ca="1" si="653"/>
        <v>46559</v>
      </c>
    </row>
    <row r="1052" spans="48:48" x14ac:dyDescent="0.25">
      <c r="AV1052" s="27">
        <f t="shared" ca="1" si="653"/>
        <v>46560</v>
      </c>
    </row>
    <row r="1053" spans="48:48" x14ac:dyDescent="0.25">
      <c r="AV1053" s="27">
        <f t="shared" ca="1" si="653"/>
        <v>46561</v>
      </c>
    </row>
    <row r="1054" spans="48:48" x14ac:dyDescent="0.25">
      <c r="AV1054" s="27">
        <f t="shared" ca="1" si="653"/>
        <v>46562</v>
      </c>
    </row>
    <row r="1055" spans="48:48" x14ac:dyDescent="0.25">
      <c r="AV1055" s="27">
        <f t="shared" ca="1" si="653"/>
        <v>46563</v>
      </c>
    </row>
    <row r="1056" spans="48:48" x14ac:dyDescent="0.25">
      <c r="AV1056" s="27">
        <f t="shared" ca="1" si="653"/>
        <v>46564</v>
      </c>
    </row>
    <row r="1057" spans="48:48" x14ac:dyDescent="0.25">
      <c r="AV1057" s="27">
        <f t="shared" ca="1" si="653"/>
        <v>46565</v>
      </c>
    </row>
    <row r="1058" spans="48:48" x14ac:dyDescent="0.25">
      <c r="AV1058" s="27">
        <f t="shared" ca="1" si="653"/>
        <v>46566</v>
      </c>
    </row>
    <row r="1059" spans="48:48" x14ac:dyDescent="0.25">
      <c r="AV1059" s="27">
        <f t="shared" ca="1" si="653"/>
        <v>46567</v>
      </c>
    </row>
    <row r="1060" spans="48:48" x14ac:dyDescent="0.25">
      <c r="AV1060" s="27">
        <f t="shared" ca="1" si="653"/>
        <v>46568</v>
      </c>
    </row>
    <row r="1061" spans="48:48" x14ac:dyDescent="0.25">
      <c r="AV1061" s="27">
        <f t="shared" ca="1" si="653"/>
        <v>46569</v>
      </c>
    </row>
    <row r="1062" spans="48:48" x14ac:dyDescent="0.25">
      <c r="AV1062" s="27">
        <f t="shared" ca="1" si="653"/>
        <v>46570</v>
      </c>
    </row>
    <row r="1063" spans="48:48" x14ac:dyDescent="0.25">
      <c r="AV1063" s="27">
        <f t="shared" ca="1" si="653"/>
        <v>46571</v>
      </c>
    </row>
    <row r="1064" spans="48:48" x14ac:dyDescent="0.25">
      <c r="AV1064" s="27">
        <f t="shared" ca="1" si="653"/>
        <v>46572</v>
      </c>
    </row>
    <row r="1065" spans="48:48" x14ac:dyDescent="0.25">
      <c r="AV1065" s="27">
        <f t="shared" ca="1" si="653"/>
        <v>46573</v>
      </c>
    </row>
    <row r="1066" spans="48:48" x14ac:dyDescent="0.25">
      <c r="AV1066" s="27">
        <f t="shared" ca="1" si="653"/>
        <v>46574</v>
      </c>
    </row>
    <row r="1067" spans="48:48" x14ac:dyDescent="0.25">
      <c r="AV1067" s="27">
        <f t="shared" ca="1" si="653"/>
        <v>46575</v>
      </c>
    </row>
    <row r="1068" spans="48:48" x14ac:dyDescent="0.25">
      <c r="AV1068" s="27">
        <f t="shared" ca="1" si="653"/>
        <v>46576</v>
      </c>
    </row>
    <row r="1069" spans="48:48" x14ac:dyDescent="0.25">
      <c r="AV1069" s="27">
        <f t="shared" ca="1" si="653"/>
        <v>46577</v>
      </c>
    </row>
    <row r="1070" spans="48:48" x14ac:dyDescent="0.25">
      <c r="AV1070" s="27">
        <f t="shared" ca="1" si="653"/>
        <v>46578</v>
      </c>
    </row>
    <row r="1071" spans="48:48" x14ac:dyDescent="0.25">
      <c r="AV1071" s="27">
        <f t="shared" ca="1" si="653"/>
        <v>46579</v>
      </c>
    </row>
    <row r="1072" spans="48:48" x14ac:dyDescent="0.25">
      <c r="AV1072" s="27">
        <f t="shared" ca="1" si="653"/>
        <v>46580</v>
      </c>
    </row>
    <row r="1073" spans="48:48" x14ac:dyDescent="0.25">
      <c r="AV1073" s="27">
        <f t="shared" ca="1" si="653"/>
        <v>46581</v>
      </c>
    </row>
    <row r="1074" spans="48:48" x14ac:dyDescent="0.25">
      <c r="AV1074" s="27">
        <f t="shared" ca="1" si="653"/>
        <v>46582</v>
      </c>
    </row>
    <row r="1075" spans="48:48" x14ac:dyDescent="0.25">
      <c r="AV1075" s="27">
        <f t="shared" ca="1" si="653"/>
        <v>46583</v>
      </c>
    </row>
    <row r="1076" spans="48:48" x14ac:dyDescent="0.25">
      <c r="AV1076" s="27">
        <f t="shared" ca="1" si="653"/>
        <v>46584</v>
      </c>
    </row>
    <row r="1077" spans="48:48" x14ac:dyDescent="0.25">
      <c r="AV1077" s="27">
        <f t="shared" ca="1" si="653"/>
        <v>46585</v>
      </c>
    </row>
    <row r="1078" spans="48:48" x14ac:dyDescent="0.25">
      <c r="AV1078" s="27">
        <f t="shared" ca="1" si="653"/>
        <v>46586</v>
      </c>
    </row>
    <row r="1079" spans="48:48" x14ac:dyDescent="0.25">
      <c r="AV1079" s="27">
        <f t="shared" ca="1" si="653"/>
        <v>46587</v>
      </c>
    </row>
    <row r="1080" spans="48:48" x14ac:dyDescent="0.25">
      <c r="AV1080" s="27">
        <f t="shared" ca="1" si="653"/>
        <v>46588</v>
      </c>
    </row>
    <row r="1081" spans="48:48" x14ac:dyDescent="0.25">
      <c r="AV1081" s="27">
        <f t="shared" ca="1" si="653"/>
        <v>46589</v>
      </c>
    </row>
    <row r="1082" spans="48:48" x14ac:dyDescent="0.25">
      <c r="AV1082" s="27">
        <f t="shared" ca="1" si="653"/>
        <v>46590</v>
      </c>
    </row>
    <row r="1083" spans="48:48" x14ac:dyDescent="0.25">
      <c r="AV1083" s="27">
        <f t="shared" ca="1" si="653"/>
        <v>46591</v>
      </c>
    </row>
    <row r="1084" spans="48:48" x14ac:dyDescent="0.25">
      <c r="AV1084" s="27">
        <f t="shared" ca="1" si="653"/>
        <v>46592</v>
      </c>
    </row>
    <row r="1085" spans="48:48" x14ac:dyDescent="0.25">
      <c r="AV1085" s="27">
        <f t="shared" ca="1" si="653"/>
        <v>46593</v>
      </c>
    </row>
    <row r="1086" spans="48:48" x14ac:dyDescent="0.25">
      <c r="AV1086" s="27">
        <f t="shared" ca="1" si="653"/>
        <v>46594</v>
      </c>
    </row>
    <row r="1087" spans="48:48" x14ac:dyDescent="0.25">
      <c r="AV1087" s="27">
        <f t="shared" ca="1" si="653"/>
        <v>46595</v>
      </c>
    </row>
    <row r="1088" spans="48:48" x14ac:dyDescent="0.25">
      <c r="AV1088" s="27">
        <f t="shared" ca="1" si="653"/>
        <v>46596</v>
      </c>
    </row>
    <row r="1089" spans="48:48" x14ac:dyDescent="0.25">
      <c r="AV1089" s="27">
        <f t="shared" ca="1" si="653"/>
        <v>46597</v>
      </c>
    </row>
    <row r="1090" spans="48:48" x14ac:dyDescent="0.25">
      <c r="AV1090" s="27">
        <f t="shared" ca="1" si="653"/>
        <v>46598</v>
      </c>
    </row>
    <row r="1091" spans="48:48" x14ac:dyDescent="0.25">
      <c r="AV1091" s="27">
        <f t="shared" ca="1" si="653"/>
        <v>46599</v>
      </c>
    </row>
    <row r="1092" spans="48:48" x14ac:dyDescent="0.25">
      <c r="AV1092" s="27">
        <f t="shared" ca="1" si="653"/>
        <v>46600</v>
      </c>
    </row>
    <row r="1093" spans="48:48" x14ac:dyDescent="0.25">
      <c r="AV1093" s="27">
        <f t="shared" ca="1" si="653"/>
        <v>46601</v>
      </c>
    </row>
    <row r="1094" spans="48:48" x14ac:dyDescent="0.25">
      <c r="AV1094" s="27">
        <f t="shared" ca="1" si="653"/>
        <v>46602</v>
      </c>
    </row>
    <row r="1095" spans="48:48" x14ac:dyDescent="0.25">
      <c r="AV1095" s="27">
        <f t="shared" ca="1" si="653"/>
        <v>46603</v>
      </c>
    </row>
    <row r="1096" spans="48:48" x14ac:dyDescent="0.25">
      <c r="AV1096" s="27">
        <f t="shared" ca="1" si="653"/>
        <v>46604</v>
      </c>
    </row>
    <row r="1097" spans="48:48" x14ac:dyDescent="0.25">
      <c r="AV1097" s="27">
        <f t="shared" ca="1" si="653"/>
        <v>46605</v>
      </c>
    </row>
    <row r="1098" spans="48:48" x14ac:dyDescent="0.25">
      <c r="AV1098" s="27">
        <f t="shared" ca="1" si="653"/>
        <v>46606</v>
      </c>
    </row>
    <row r="1099" spans="48:48" x14ac:dyDescent="0.25">
      <c r="AV1099" s="27">
        <f t="shared" ca="1" si="653"/>
        <v>46607</v>
      </c>
    </row>
    <row r="1100" spans="48:48" x14ac:dyDescent="0.25">
      <c r="AV1100" s="27">
        <f t="shared" ca="1" si="653"/>
        <v>46608</v>
      </c>
    </row>
    <row r="1101" spans="48:48" x14ac:dyDescent="0.25">
      <c r="AV1101" s="27">
        <f t="shared" ca="1" si="653"/>
        <v>46609</v>
      </c>
    </row>
    <row r="1102" spans="48:48" x14ac:dyDescent="0.25">
      <c r="AV1102" s="27">
        <f t="shared" ref="AV1102:AV1165" ca="1" si="654">AV1101+1</f>
        <v>46610</v>
      </c>
    </row>
    <row r="1103" spans="48:48" x14ac:dyDescent="0.25">
      <c r="AV1103" s="27">
        <f t="shared" ca="1" si="654"/>
        <v>46611</v>
      </c>
    </row>
    <row r="1104" spans="48:48" x14ac:dyDescent="0.25">
      <c r="AV1104" s="27">
        <f t="shared" ca="1" si="654"/>
        <v>46612</v>
      </c>
    </row>
    <row r="1105" spans="48:48" x14ac:dyDescent="0.25">
      <c r="AV1105" s="27">
        <f t="shared" ca="1" si="654"/>
        <v>46613</v>
      </c>
    </row>
    <row r="1106" spans="48:48" x14ac:dyDescent="0.25">
      <c r="AV1106" s="27">
        <f t="shared" ca="1" si="654"/>
        <v>46614</v>
      </c>
    </row>
    <row r="1107" spans="48:48" x14ac:dyDescent="0.25">
      <c r="AV1107" s="27">
        <f t="shared" ca="1" si="654"/>
        <v>46615</v>
      </c>
    </row>
    <row r="1108" spans="48:48" x14ac:dyDescent="0.25">
      <c r="AV1108" s="27">
        <f t="shared" ca="1" si="654"/>
        <v>46616</v>
      </c>
    </row>
    <row r="1109" spans="48:48" x14ac:dyDescent="0.25">
      <c r="AV1109" s="27">
        <f t="shared" ca="1" si="654"/>
        <v>46617</v>
      </c>
    </row>
    <row r="1110" spans="48:48" x14ac:dyDescent="0.25">
      <c r="AV1110" s="27">
        <f t="shared" ca="1" si="654"/>
        <v>46618</v>
      </c>
    </row>
    <row r="1111" spans="48:48" x14ac:dyDescent="0.25">
      <c r="AV1111" s="27">
        <f t="shared" ca="1" si="654"/>
        <v>46619</v>
      </c>
    </row>
    <row r="1112" spans="48:48" x14ac:dyDescent="0.25">
      <c r="AV1112" s="27">
        <f t="shared" ca="1" si="654"/>
        <v>46620</v>
      </c>
    </row>
    <row r="1113" spans="48:48" x14ac:dyDescent="0.25">
      <c r="AV1113" s="27">
        <f t="shared" ca="1" si="654"/>
        <v>46621</v>
      </c>
    </row>
    <row r="1114" spans="48:48" x14ac:dyDescent="0.25">
      <c r="AV1114" s="27">
        <f t="shared" ca="1" si="654"/>
        <v>46622</v>
      </c>
    </row>
    <row r="1115" spans="48:48" x14ac:dyDescent="0.25">
      <c r="AV1115" s="27">
        <f t="shared" ca="1" si="654"/>
        <v>46623</v>
      </c>
    </row>
    <row r="1116" spans="48:48" x14ac:dyDescent="0.25">
      <c r="AV1116" s="27">
        <f t="shared" ca="1" si="654"/>
        <v>46624</v>
      </c>
    </row>
    <row r="1117" spans="48:48" x14ac:dyDescent="0.25">
      <c r="AV1117" s="27">
        <f t="shared" ca="1" si="654"/>
        <v>46625</v>
      </c>
    </row>
    <row r="1118" spans="48:48" x14ac:dyDescent="0.25">
      <c r="AV1118" s="27">
        <f t="shared" ca="1" si="654"/>
        <v>46626</v>
      </c>
    </row>
    <row r="1119" spans="48:48" x14ac:dyDescent="0.25">
      <c r="AV1119" s="27">
        <f t="shared" ca="1" si="654"/>
        <v>46627</v>
      </c>
    </row>
    <row r="1120" spans="48:48" x14ac:dyDescent="0.25">
      <c r="AV1120" s="27">
        <f t="shared" ca="1" si="654"/>
        <v>46628</v>
      </c>
    </row>
    <row r="1121" spans="48:48" x14ac:dyDescent="0.25">
      <c r="AV1121" s="27">
        <f t="shared" ca="1" si="654"/>
        <v>46629</v>
      </c>
    </row>
    <row r="1122" spans="48:48" x14ac:dyDescent="0.25">
      <c r="AV1122" s="27">
        <f t="shared" ca="1" si="654"/>
        <v>46630</v>
      </c>
    </row>
    <row r="1123" spans="48:48" x14ac:dyDescent="0.25">
      <c r="AV1123" s="27">
        <f t="shared" ca="1" si="654"/>
        <v>46631</v>
      </c>
    </row>
    <row r="1124" spans="48:48" x14ac:dyDescent="0.25">
      <c r="AV1124" s="27">
        <f t="shared" ca="1" si="654"/>
        <v>46632</v>
      </c>
    </row>
    <row r="1125" spans="48:48" x14ac:dyDescent="0.25">
      <c r="AV1125" s="27">
        <f t="shared" ca="1" si="654"/>
        <v>46633</v>
      </c>
    </row>
    <row r="1126" spans="48:48" x14ac:dyDescent="0.25">
      <c r="AV1126" s="27">
        <f t="shared" ca="1" si="654"/>
        <v>46634</v>
      </c>
    </row>
    <row r="1127" spans="48:48" x14ac:dyDescent="0.25">
      <c r="AV1127" s="27">
        <f t="shared" ca="1" si="654"/>
        <v>46635</v>
      </c>
    </row>
    <row r="1128" spans="48:48" x14ac:dyDescent="0.25">
      <c r="AV1128" s="27">
        <f t="shared" ca="1" si="654"/>
        <v>46636</v>
      </c>
    </row>
    <row r="1129" spans="48:48" x14ac:dyDescent="0.25">
      <c r="AV1129" s="27">
        <f t="shared" ca="1" si="654"/>
        <v>46637</v>
      </c>
    </row>
    <row r="1130" spans="48:48" x14ac:dyDescent="0.25">
      <c r="AV1130" s="27">
        <f t="shared" ca="1" si="654"/>
        <v>46638</v>
      </c>
    </row>
    <row r="1131" spans="48:48" x14ac:dyDescent="0.25">
      <c r="AV1131" s="27">
        <f t="shared" ca="1" si="654"/>
        <v>46639</v>
      </c>
    </row>
    <row r="1132" spans="48:48" x14ac:dyDescent="0.25">
      <c r="AV1132" s="27">
        <f t="shared" ca="1" si="654"/>
        <v>46640</v>
      </c>
    </row>
    <row r="1133" spans="48:48" x14ac:dyDescent="0.25">
      <c r="AV1133" s="27">
        <f t="shared" ca="1" si="654"/>
        <v>46641</v>
      </c>
    </row>
    <row r="1134" spans="48:48" x14ac:dyDescent="0.25">
      <c r="AV1134" s="27">
        <f t="shared" ca="1" si="654"/>
        <v>46642</v>
      </c>
    </row>
    <row r="1135" spans="48:48" x14ac:dyDescent="0.25">
      <c r="AV1135" s="27">
        <f t="shared" ca="1" si="654"/>
        <v>46643</v>
      </c>
    </row>
    <row r="1136" spans="48:48" x14ac:dyDescent="0.25">
      <c r="AV1136" s="27">
        <f t="shared" ca="1" si="654"/>
        <v>46644</v>
      </c>
    </row>
    <row r="1137" spans="48:48" x14ac:dyDescent="0.25">
      <c r="AV1137" s="27">
        <f t="shared" ca="1" si="654"/>
        <v>46645</v>
      </c>
    </row>
    <row r="1138" spans="48:48" x14ac:dyDescent="0.25">
      <c r="AV1138" s="27">
        <f t="shared" ca="1" si="654"/>
        <v>46646</v>
      </c>
    </row>
    <row r="1139" spans="48:48" x14ac:dyDescent="0.25">
      <c r="AV1139" s="27">
        <f t="shared" ca="1" si="654"/>
        <v>46647</v>
      </c>
    </row>
    <row r="1140" spans="48:48" x14ac:dyDescent="0.25">
      <c r="AV1140" s="27">
        <f t="shared" ca="1" si="654"/>
        <v>46648</v>
      </c>
    </row>
    <row r="1141" spans="48:48" x14ac:dyDescent="0.25">
      <c r="AV1141" s="27">
        <f t="shared" ca="1" si="654"/>
        <v>46649</v>
      </c>
    </row>
    <row r="1142" spans="48:48" x14ac:dyDescent="0.25">
      <c r="AV1142" s="27">
        <f t="shared" ca="1" si="654"/>
        <v>46650</v>
      </c>
    </row>
    <row r="1143" spans="48:48" x14ac:dyDescent="0.25">
      <c r="AV1143" s="27">
        <f t="shared" ca="1" si="654"/>
        <v>46651</v>
      </c>
    </row>
    <row r="1144" spans="48:48" x14ac:dyDescent="0.25">
      <c r="AV1144" s="27">
        <f t="shared" ca="1" si="654"/>
        <v>46652</v>
      </c>
    </row>
    <row r="1145" spans="48:48" x14ac:dyDescent="0.25">
      <c r="AV1145" s="27">
        <f t="shared" ca="1" si="654"/>
        <v>46653</v>
      </c>
    </row>
    <row r="1146" spans="48:48" x14ac:dyDescent="0.25">
      <c r="AV1146" s="27">
        <f t="shared" ca="1" si="654"/>
        <v>46654</v>
      </c>
    </row>
    <row r="1147" spans="48:48" x14ac:dyDescent="0.25">
      <c r="AV1147" s="27">
        <f t="shared" ca="1" si="654"/>
        <v>46655</v>
      </c>
    </row>
    <row r="1148" spans="48:48" x14ac:dyDescent="0.25">
      <c r="AV1148" s="27">
        <f t="shared" ca="1" si="654"/>
        <v>46656</v>
      </c>
    </row>
    <row r="1149" spans="48:48" x14ac:dyDescent="0.25">
      <c r="AV1149" s="27">
        <f t="shared" ca="1" si="654"/>
        <v>46657</v>
      </c>
    </row>
    <row r="1150" spans="48:48" x14ac:dyDescent="0.25">
      <c r="AV1150" s="27">
        <f t="shared" ca="1" si="654"/>
        <v>46658</v>
      </c>
    </row>
    <row r="1151" spans="48:48" x14ac:dyDescent="0.25">
      <c r="AV1151" s="27">
        <f t="shared" ca="1" si="654"/>
        <v>46659</v>
      </c>
    </row>
    <row r="1152" spans="48:48" x14ac:dyDescent="0.25">
      <c r="AV1152" s="27">
        <f t="shared" ca="1" si="654"/>
        <v>46660</v>
      </c>
    </row>
    <row r="1153" spans="48:48" x14ac:dyDescent="0.25">
      <c r="AV1153" s="27">
        <f t="shared" ca="1" si="654"/>
        <v>46661</v>
      </c>
    </row>
    <row r="1154" spans="48:48" x14ac:dyDescent="0.25">
      <c r="AV1154" s="27">
        <f t="shared" ca="1" si="654"/>
        <v>46662</v>
      </c>
    </row>
    <row r="1155" spans="48:48" x14ac:dyDescent="0.25">
      <c r="AV1155" s="27">
        <f t="shared" ca="1" si="654"/>
        <v>46663</v>
      </c>
    </row>
    <row r="1156" spans="48:48" x14ac:dyDescent="0.25">
      <c r="AV1156" s="27">
        <f t="shared" ca="1" si="654"/>
        <v>46664</v>
      </c>
    </row>
    <row r="1157" spans="48:48" x14ac:dyDescent="0.25">
      <c r="AV1157" s="27">
        <f t="shared" ca="1" si="654"/>
        <v>46665</v>
      </c>
    </row>
    <row r="1158" spans="48:48" x14ac:dyDescent="0.25">
      <c r="AV1158" s="27">
        <f t="shared" ca="1" si="654"/>
        <v>46666</v>
      </c>
    </row>
    <row r="1159" spans="48:48" x14ac:dyDescent="0.25">
      <c r="AV1159" s="27">
        <f t="shared" ca="1" si="654"/>
        <v>46667</v>
      </c>
    </row>
    <row r="1160" spans="48:48" x14ac:dyDescent="0.25">
      <c r="AV1160" s="27">
        <f t="shared" ca="1" si="654"/>
        <v>46668</v>
      </c>
    </row>
    <row r="1161" spans="48:48" x14ac:dyDescent="0.25">
      <c r="AV1161" s="27">
        <f t="shared" ca="1" si="654"/>
        <v>46669</v>
      </c>
    </row>
    <row r="1162" spans="48:48" x14ac:dyDescent="0.25">
      <c r="AV1162" s="27">
        <f t="shared" ca="1" si="654"/>
        <v>46670</v>
      </c>
    </row>
    <row r="1163" spans="48:48" x14ac:dyDescent="0.25">
      <c r="AV1163" s="27">
        <f t="shared" ca="1" si="654"/>
        <v>46671</v>
      </c>
    </row>
    <row r="1164" spans="48:48" x14ac:dyDescent="0.25">
      <c r="AV1164" s="27">
        <f t="shared" ca="1" si="654"/>
        <v>46672</v>
      </c>
    </row>
    <row r="1165" spans="48:48" x14ac:dyDescent="0.25">
      <c r="AV1165" s="27">
        <f t="shared" ca="1" si="654"/>
        <v>46673</v>
      </c>
    </row>
    <row r="1166" spans="48:48" x14ac:dyDescent="0.25">
      <c r="AV1166" s="27">
        <f t="shared" ref="AV1166:AV1229" ca="1" si="655">AV1165+1</f>
        <v>46674</v>
      </c>
    </row>
    <row r="1167" spans="48:48" x14ac:dyDescent="0.25">
      <c r="AV1167" s="27">
        <f t="shared" ca="1" si="655"/>
        <v>46675</v>
      </c>
    </row>
    <row r="1168" spans="48:48" x14ac:dyDescent="0.25">
      <c r="AV1168" s="27">
        <f t="shared" ca="1" si="655"/>
        <v>46676</v>
      </c>
    </row>
    <row r="1169" spans="48:48" x14ac:dyDescent="0.25">
      <c r="AV1169" s="27">
        <f t="shared" ca="1" si="655"/>
        <v>46677</v>
      </c>
    </row>
    <row r="1170" spans="48:48" x14ac:dyDescent="0.25">
      <c r="AV1170" s="27">
        <f t="shared" ca="1" si="655"/>
        <v>46678</v>
      </c>
    </row>
    <row r="1171" spans="48:48" x14ac:dyDescent="0.25">
      <c r="AV1171" s="27">
        <f t="shared" ca="1" si="655"/>
        <v>46679</v>
      </c>
    </row>
    <row r="1172" spans="48:48" x14ac:dyDescent="0.25">
      <c r="AV1172" s="27">
        <f t="shared" ca="1" si="655"/>
        <v>46680</v>
      </c>
    </row>
    <row r="1173" spans="48:48" x14ac:dyDescent="0.25">
      <c r="AV1173" s="27">
        <f t="shared" ca="1" si="655"/>
        <v>46681</v>
      </c>
    </row>
    <row r="1174" spans="48:48" x14ac:dyDescent="0.25">
      <c r="AV1174" s="27">
        <f t="shared" ca="1" si="655"/>
        <v>46682</v>
      </c>
    </row>
    <row r="1175" spans="48:48" x14ac:dyDescent="0.25">
      <c r="AV1175" s="27">
        <f t="shared" ca="1" si="655"/>
        <v>46683</v>
      </c>
    </row>
    <row r="1176" spans="48:48" x14ac:dyDescent="0.25">
      <c r="AV1176" s="27">
        <f t="shared" ca="1" si="655"/>
        <v>46684</v>
      </c>
    </row>
    <row r="1177" spans="48:48" x14ac:dyDescent="0.25">
      <c r="AV1177" s="27">
        <f t="shared" ca="1" si="655"/>
        <v>46685</v>
      </c>
    </row>
    <row r="1178" spans="48:48" x14ac:dyDescent="0.25">
      <c r="AV1178" s="27">
        <f t="shared" ca="1" si="655"/>
        <v>46686</v>
      </c>
    </row>
    <row r="1179" spans="48:48" x14ac:dyDescent="0.25">
      <c r="AV1179" s="27">
        <f t="shared" ca="1" si="655"/>
        <v>46687</v>
      </c>
    </row>
    <row r="1180" spans="48:48" x14ac:dyDescent="0.25">
      <c r="AV1180" s="27">
        <f t="shared" ca="1" si="655"/>
        <v>46688</v>
      </c>
    </row>
    <row r="1181" spans="48:48" x14ac:dyDescent="0.25">
      <c r="AV1181" s="27">
        <f t="shared" ca="1" si="655"/>
        <v>46689</v>
      </c>
    </row>
    <row r="1182" spans="48:48" x14ac:dyDescent="0.25">
      <c r="AV1182" s="27">
        <f t="shared" ca="1" si="655"/>
        <v>46690</v>
      </c>
    </row>
    <row r="1183" spans="48:48" x14ac:dyDescent="0.25">
      <c r="AV1183" s="27">
        <f t="shared" ca="1" si="655"/>
        <v>46691</v>
      </c>
    </row>
    <row r="1184" spans="48:48" x14ac:dyDescent="0.25">
      <c r="AV1184" s="27">
        <f t="shared" ca="1" si="655"/>
        <v>46692</v>
      </c>
    </row>
    <row r="1185" spans="48:48" x14ac:dyDescent="0.25">
      <c r="AV1185" s="27">
        <f t="shared" ca="1" si="655"/>
        <v>46693</v>
      </c>
    </row>
    <row r="1186" spans="48:48" x14ac:dyDescent="0.25">
      <c r="AV1186" s="27">
        <f t="shared" ca="1" si="655"/>
        <v>46694</v>
      </c>
    </row>
    <row r="1187" spans="48:48" x14ac:dyDescent="0.25">
      <c r="AV1187" s="27">
        <f t="shared" ca="1" si="655"/>
        <v>46695</v>
      </c>
    </row>
    <row r="1188" spans="48:48" x14ac:dyDescent="0.25">
      <c r="AV1188" s="27">
        <f t="shared" ca="1" si="655"/>
        <v>46696</v>
      </c>
    </row>
    <row r="1189" spans="48:48" x14ac:dyDescent="0.25">
      <c r="AV1189" s="27">
        <f t="shared" ca="1" si="655"/>
        <v>46697</v>
      </c>
    </row>
    <row r="1190" spans="48:48" x14ac:dyDescent="0.25">
      <c r="AV1190" s="27">
        <f t="shared" ca="1" si="655"/>
        <v>46698</v>
      </c>
    </row>
    <row r="1191" spans="48:48" x14ac:dyDescent="0.25">
      <c r="AV1191" s="27">
        <f t="shared" ca="1" si="655"/>
        <v>46699</v>
      </c>
    </row>
    <row r="1192" spans="48:48" x14ac:dyDescent="0.25">
      <c r="AV1192" s="27">
        <f t="shared" ca="1" si="655"/>
        <v>46700</v>
      </c>
    </row>
    <row r="1193" spans="48:48" x14ac:dyDescent="0.25">
      <c r="AV1193" s="27">
        <f t="shared" ca="1" si="655"/>
        <v>46701</v>
      </c>
    </row>
    <row r="1194" spans="48:48" x14ac:dyDescent="0.25">
      <c r="AV1194" s="27">
        <f t="shared" ca="1" si="655"/>
        <v>46702</v>
      </c>
    </row>
    <row r="1195" spans="48:48" x14ac:dyDescent="0.25">
      <c r="AV1195" s="27">
        <f t="shared" ca="1" si="655"/>
        <v>46703</v>
      </c>
    </row>
    <row r="1196" spans="48:48" x14ac:dyDescent="0.25">
      <c r="AV1196" s="27">
        <f t="shared" ca="1" si="655"/>
        <v>46704</v>
      </c>
    </row>
    <row r="1197" spans="48:48" x14ac:dyDescent="0.25">
      <c r="AV1197" s="27">
        <f t="shared" ca="1" si="655"/>
        <v>46705</v>
      </c>
    </row>
    <row r="1198" spans="48:48" x14ac:dyDescent="0.25">
      <c r="AV1198" s="27">
        <f t="shared" ca="1" si="655"/>
        <v>46706</v>
      </c>
    </row>
    <row r="1199" spans="48:48" x14ac:dyDescent="0.25">
      <c r="AV1199" s="27">
        <f t="shared" ca="1" si="655"/>
        <v>46707</v>
      </c>
    </row>
    <row r="1200" spans="48:48" x14ac:dyDescent="0.25">
      <c r="AV1200" s="27">
        <f t="shared" ca="1" si="655"/>
        <v>46708</v>
      </c>
    </row>
    <row r="1201" spans="48:48" x14ac:dyDescent="0.25">
      <c r="AV1201" s="27">
        <f t="shared" ca="1" si="655"/>
        <v>46709</v>
      </c>
    </row>
    <row r="1202" spans="48:48" x14ac:dyDescent="0.25">
      <c r="AV1202" s="27">
        <f t="shared" ca="1" si="655"/>
        <v>46710</v>
      </c>
    </row>
    <row r="1203" spans="48:48" x14ac:dyDescent="0.25">
      <c r="AV1203" s="27">
        <f t="shared" ca="1" si="655"/>
        <v>46711</v>
      </c>
    </row>
    <row r="1204" spans="48:48" x14ac:dyDescent="0.25">
      <c r="AV1204" s="27">
        <f t="shared" ca="1" si="655"/>
        <v>46712</v>
      </c>
    </row>
    <row r="1205" spans="48:48" x14ac:dyDescent="0.25">
      <c r="AV1205" s="27">
        <f t="shared" ca="1" si="655"/>
        <v>46713</v>
      </c>
    </row>
    <row r="1206" spans="48:48" x14ac:dyDescent="0.25">
      <c r="AV1206" s="27">
        <f t="shared" ca="1" si="655"/>
        <v>46714</v>
      </c>
    </row>
    <row r="1207" spans="48:48" x14ac:dyDescent="0.25">
      <c r="AV1207" s="27">
        <f t="shared" ca="1" si="655"/>
        <v>46715</v>
      </c>
    </row>
    <row r="1208" spans="48:48" x14ac:dyDescent="0.25">
      <c r="AV1208" s="27">
        <f t="shared" ca="1" si="655"/>
        <v>46716</v>
      </c>
    </row>
    <row r="1209" spans="48:48" x14ac:dyDescent="0.25">
      <c r="AV1209" s="27">
        <f t="shared" ca="1" si="655"/>
        <v>46717</v>
      </c>
    </row>
    <row r="1210" spans="48:48" x14ac:dyDescent="0.25">
      <c r="AV1210" s="27">
        <f t="shared" ca="1" si="655"/>
        <v>46718</v>
      </c>
    </row>
    <row r="1211" spans="48:48" x14ac:dyDescent="0.25">
      <c r="AV1211" s="27">
        <f t="shared" ca="1" si="655"/>
        <v>46719</v>
      </c>
    </row>
    <row r="1212" spans="48:48" x14ac:dyDescent="0.25">
      <c r="AV1212" s="27">
        <f t="shared" ca="1" si="655"/>
        <v>46720</v>
      </c>
    </row>
    <row r="1213" spans="48:48" x14ac:dyDescent="0.25">
      <c r="AV1213" s="27">
        <f t="shared" ca="1" si="655"/>
        <v>46721</v>
      </c>
    </row>
    <row r="1214" spans="48:48" x14ac:dyDescent="0.25">
      <c r="AV1214" s="27">
        <f t="shared" ca="1" si="655"/>
        <v>46722</v>
      </c>
    </row>
    <row r="1215" spans="48:48" x14ac:dyDescent="0.25">
      <c r="AV1215" s="27">
        <f t="shared" ca="1" si="655"/>
        <v>46723</v>
      </c>
    </row>
    <row r="1216" spans="48:48" x14ac:dyDescent="0.25">
      <c r="AV1216" s="27">
        <f t="shared" ca="1" si="655"/>
        <v>46724</v>
      </c>
    </row>
    <row r="1217" spans="48:48" x14ac:dyDescent="0.25">
      <c r="AV1217" s="27">
        <f t="shared" ca="1" si="655"/>
        <v>46725</v>
      </c>
    </row>
    <row r="1218" spans="48:48" x14ac:dyDescent="0.25">
      <c r="AV1218" s="27">
        <f t="shared" ca="1" si="655"/>
        <v>46726</v>
      </c>
    </row>
    <row r="1219" spans="48:48" x14ac:dyDescent="0.25">
      <c r="AV1219" s="27">
        <f t="shared" ca="1" si="655"/>
        <v>46727</v>
      </c>
    </row>
    <row r="1220" spans="48:48" x14ac:dyDescent="0.25">
      <c r="AV1220" s="27">
        <f t="shared" ca="1" si="655"/>
        <v>46728</v>
      </c>
    </row>
    <row r="1221" spans="48:48" x14ac:dyDescent="0.25">
      <c r="AV1221" s="27">
        <f t="shared" ca="1" si="655"/>
        <v>46729</v>
      </c>
    </row>
    <row r="1222" spans="48:48" x14ac:dyDescent="0.25">
      <c r="AV1222" s="27">
        <f t="shared" ca="1" si="655"/>
        <v>46730</v>
      </c>
    </row>
    <row r="1223" spans="48:48" x14ac:dyDescent="0.25">
      <c r="AV1223" s="27">
        <f t="shared" ca="1" si="655"/>
        <v>46731</v>
      </c>
    </row>
    <row r="1224" spans="48:48" x14ac:dyDescent="0.25">
      <c r="AV1224" s="27">
        <f t="shared" ca="1" si="655"/>
        <v>46732</v>
      </c>
    </row>
    <row r="1225" spans="48:48" x14ac:dyDescent="0.25">
      <c r="AV1225" s="27">
        <f t="shared" ca="1" si="655"/>
        <v>46733</v>
      </c>
    </row>
    <row r="1226" spans="48:48" x14ac:dyDescent="0.25">
      <c r="AV1226" s="27">
        <f t="shared" ca="1" si="655"/>
        <v>46734</v>
      </c>
    </row>
    <row r="1227" spans="48:48" x14ac:dyDescent="0.25">
      <c r="AV1227" s="27">
        <f t="shared" ca="1" si="655"/>
        <v>46735</v>
      </c>
    </row>
    <row r="1228" spans="48:48" x14ac:dyDescent="0.25">
      <c r="AV1228" s="27">
        <f t="shared" ca="1" si="655"/>
        <v>46736</v>
      </c>
    </row>
    <row r="1229" spans="48:48" x14ac:dyDescent="0.25">
      <c r="AV1229" s="27">
        <f t="shared" ca="1" si="655"/>
        <v>46737</v>
      </c>
    </row>
    <row r="1230" spans="48:48" x14ac:dyDescent="0.25">
      <c r="AV1230" s="27">
        <f t="shared" ref="AV1230:AV1293" ca="1" si="656">AV1229+1</f>
        <v>46738</v>
      </c>
    </row>
    <row r="1231" spans="48:48" x14ac:dyDescent="0.25">
      <c r="AV1231" s="27">
        <f t="shared" ca="1" si="656"/>
        <v>46739</v>
      </c>
    </row>
    <row r="1232" spans="48:48" x14ac:dyDescent="0.25">
      <c r="AV1232" s="27">
        <f t="shared" ca="1" si="656"/>
        <v>46740</v>
      </c>
    </row>
    <row r="1233" spans="48:48" x14ac:dyDescent="0.25">
      <c r="AV1233" s="27">
        <f t="shared" ca="1" si="656"/>
        <v>46741</v>
      </c>
    </row>
    <row r="1234" spans="48:48" x14ac:dyDescent="0.25">
      <c r="AV1234" s="27">
        <f t="shared" ca="1" si="656"/>
        <v>46742</v>
      </c>
    </row>
    <row r="1235" spans="48:48" x14ac:dyDescent="0.25">
      <c r="AV1235" s="27">
        <f t="shared" ca="1" si="656"/>
        <v>46743</v>
      </c>
    </row>
    <row r="1236" spans="48:48" x14ac:dyDescent="0.25">
      <c r="AV1236" s="27">
        <f t="shared" ca="1" si="656"/>
        <v>46744</v>
      </c>
    </row>
    <row r="1237" spans="48:48" x14ac:dyDescent="0.25">
      <c r="AV1237" s="27">
        <f t="shared" ca="1" si="656"/>
        <v>46745</v>
      </c>
    </row>
    <row r="1238" spans="48:48" x14ac:dyDescent="0.25">
      <c r="AV1238" s="27">
        <f t="shared" ca="1" si="656"/>
        <v>46746</v>
      </c>
    </row>
    <row r="1239" spans="48:48" x14ac:dyDescent="0.25">
      <c r="AV1239" s="27">
        <f t="shared" ca="1" si="656"/>
        <v>46747</v>
      </c>
    </row>
    <row r="1240" spans="48:48" x14ac:dyDescent="0.25">
      <c r="AV1240" s="27">
        <f t="shared" ca="1" si="656"/>
        <v>46748</v>
      </c>
    </row>
    <row r="1241" spans="48:48" x14ac:dyDescent="0.25">
      <c r="AV1241" s="27">
        <f t="shared" ca="1" si="656"/>
        <v>46749</v>
      </c>
    </row>
    <row r="1242" spans="48:48" x14ac:dyDescent="0.25">
      <c r="AV1242" s="27">
        <f t="shared" ca="1" si="656"/>
        <v>46750</v>
      </c>
    </row>
    <row r="1243" spans="48:48" x14ac:dyDescent="0.25">
      <c r="AV1243" s="27">
        <f t="shared" ca="1" si="656"/>
        <v>46751</v>
      </c>
    </row>
    <row r="1244" spans="48:48" x14ac:dyDescent="0.25">
      <c r="AV1244" s="27">
        <f t="shared" ca="1" si="656"/>
        <v>46752</v>
      </c>
    </row>
    <row r="1245" spans="48:48" x14ac:dyDescent="0.25">
      <c r="AV1245" s="27">
        <f t="shared" ca="1" si="656"/>
        <v>46753</v>
      </c>
    </row>
    <row r="1246" spans="48:48" x14ac:dyDescent="0.25">
      <c r="AV1246" s="27">
        <f t="shared" ca="1" si="656"/>
        <v>46754</v>
      </c>
    </row>
    <row r="1247" spans="48:48" x14ac:dyDescent="0.25">
      <c r="AV1247" s="27">
        <f t="shared" ca="1" si="656"/>
        <v>46755</v>
      </c>
    </row>
    <row r="1248" spans="48:48" x14ac:dyDescent="0.25">
      <c r="AV1248" s="27">
        <f t="shared" ca="1" si="656"/>
        <v>46756</v>
      </c>
    </row>
    <row r="1249" spans="48:48" x14ac:dyDescent="0.25">
      <c r="AV1249" s="27">
        <f t="shared" ca="1" si="656"/>
        <v>46757</v>
      </c>
    </row>
    <row r="1250" spans="48:48" x14ac:dyDescent="0.25">
      <c r="AV1250" s="27">
        <f t="shared" ca="1" si="656"/>
        <v>46758</v>
      </c>
    </row>
    <row r="1251" spans="48:48" x14ac:dyDescent="0.25">
      <c r="AV1251" s="27">
        <f t="shared" ca="1" si="656"/>
        <v>46759</v>
      </c>
    </row>
    <row r="1252" spans="48:48" x14ac:dyDescent="0.25">
      <c r="AV1252" s="27">
        <f t="shared" ca="1" si="656"/>
        <v>46760</v>
      </c>
    </row>
    <row r="1253" spans="48:48" x14ac:dyDescent="0.25">
      <c r="AV1253" s="27">
        <f t="shared" ca="1" si="656"/>
        <v>46761</v>
      </c>
    </row>
    <row r="1254" spans="48:48" x14ac:dyDescent="0.25">
      <c r="AV1254" s="27">
        <f t="shared" ca="1" si="656"/>
        <v>46762</v>
      </c>
    </row>
    <row r="1255" spans="48:48" x14ac:dyDescent="0.25">
      <c r="AV1255" s="27">
        <f t="shared" ca="1" si="656"/>
        <v>46763</v>
      </c>
    </row>
    <row r="1256" spans="48:48" x14ac:dyDescent="0.25">
      <c r="AV1256" s="27">
        <f t="shared" ca="1" si="656"/>
        <v>46764</v>
      </c>
    </row>
    <row r="1257" spans="48:48" x14ac:dyDescent="0.25">
      <c r="AV1257" s="27">
        <f t="shared" ca="1" si="656"/>
        <v>46765</v>
      </c>
    </row>
    <row r="1258" spans="48:48" x14ac:dyDescent="0.25">
      <c r="AV1258" s="27">
        <f t="shared" ca="1" si="656"/>
        <v>46766</v>
      </c>
    </row>
    <row r="1259" spans="48:48" x14ac:dyDescent="0.25">
      <c r="AV1259" s="27">
        <f t="shared" ca="1" si="656"/>
        <v>46767</v>
      </c>
    </row>
    <row r="1260" spans="48:48" x14ac:dyDescent="0.25">
      <c r="AV1260" s="27">
        <f t="shared" ca="1" si="656"/>
        <v>46768</v>
      </c>
    </row>
    <row r="1261" spans="48:48" x14ac:dyDescent="0.25">
      <c r="AV1261" s="27">
        <f t="shared" ca="1" si="656"/>
        <v>46769</v>
      </c>
    </row>
    <row r="1262" spans="48:48" x14ac:dyDescent="0.25">
      <c r="AV1262" s="27">
        <f t="shared" ca="1" si="656"/>
        <v>46770</v>
      </c>
    </row>
    <row r="1263" spans="48:48" x14ac:dyDescent="0.25">
      <c r="AV1263" s="27">
        <f t="shared" ca="1" si="656"/>
        <v>46771</v>
      </c>
    </row>
    <row r="1264" spans="48:48" x14ac:dyDescent="0.25">
      <c r="AV1264" s="27">
        <f t="shared" ca="1" si="656"/>
        <v>46772</v>
      </c>
    </row>
    <row r="1265" spans="48:48" x14ac:dyDescent="0.25">
      <c r="AV1265" s="27">
        <f t="shared" ca="1" si="656"/>
        <v>46773</v>
      </c>
    </row>
    <row r="1266" spans="48:48" x14ac:dyDescent="0.25">
      <c r="AV1266" s="27">
        <f t="shared" ca="1" si="656"/>
        <v>46774</v>
      </c>
    </row>
    <row r="1267" spans="48:48" x14ac:dyDescent="0.25">
      <c r="AV1267" s="27">
        <f t="shared" ca="1" si="656"/>
        <v>46775</v>
      </c>
    </row>
    <row r="1268" spans="48:48" x14ac:dyDescent="0.25">
      <c r="AV1268" s="27">
        <f t="shared" ca="1" si="656"/>
        <v>46776</v>
      </c>
    </row>
    <row r="1269" spans="48:48" x14ac:dyDescent="0.25">
      <c r="AV1269" s="27">
        <f t="shared" ca="1" si="656"/>
        <v>46777</v>
      </c>
    </row>
    <row r="1270" spans="48:48" x14ac:dyDescent="0.25">
      <c r="AV1270" s="27">
        <f t="shared" ca="1" si="656"/>
        <v>46778</v>
      </c>
    </row>
    <row r="1271" spans="48:48" x14ac:dyDescent="0.25">
      <c r="AV1271" s="27">
        <f t="shared" ca="1" si="656"/>
        <v>46779</v>
      </c>
    </row>
    <row r="1272" spans="48:48" x14ac:dyDescent="0.25">
      <c r="AV1272" s="27">
        <f t="shared" ca="1" si="656"/>
        <v>46780</v>
      </c>
    </row>
    <row r="1273" spans="48:48" x14ac:dyDescent="0.25">
      <c r="AV1273" s="27">
        <f t="shared" ca="1" si="656"/>
        <v>46781</v>
      </c>
    </row>
    <row r="1274" spans="48:48" x14ac:dyDescent="0.25">
      <c r="AV1274" s="27">
        <f t="shared" ca="1" si="656"/>
        <v>46782</v>
      </c>
    </row>
    <row r="1275" spans="48:48" x14ac:dyDescent="0.25">
      <c r="AV1275" s="27">
        <f t="shared" ca="1" si="656"/>
        <v>46783</v>
      </c>
    </row>
    <row r="1276" spans="48:48" x14ac:dyDescent="0.25">
      <c r="AV1276" s="27">
        <f t="shared" ca="1" si="656"/>
        <v>46784</v>
      </c>
    </row>
    <row r="1277" spans="48:48" x14ac:dyDescent="0.25">
      <c r="AV1277" s="27">
        <f t="shared" ca="1" si="656"/>
        <v>46785</v>
      </c>
    </row>
    <row r="1278" spans="48:48" x14ac:dyDescent="0.25">
      <c r="AV1278" s="27">
        <f t="shared" ca="1" si="656"/>
        <v>46786</v>
      </c>
    </row>
    <row r="1279" spans="48:48" x14ac:dyDescent="0.25">
      <c r="AV1279" s="27">
        <f t="shared" ca="1" si="656"/>
        <v>46787</v>
      </c>
    </row>
    <row r="1280" spans="48:48" x14ac:dyDescent="0.25">
      <c r="AV1280" s="27">
        <f t="shared" ca="1" si="656"/>
        <v>46788</v>
      </c>
    </row>
    <row r="1281" spans="48:48" x14ac:dyDescent="0.25">
      <c r="AV1281" s="27">
        <f t="shared" ca="1" si="656"/>
        <v>46789</v>
      </c>
    </row>
    <row r="1282" spans="48:48" x14ac:dyDescent="0.25">
      <c r="AV1282" s="27">
        <f t="shared" ca="1" si="656"/>
        <v>46790</v>
      </c>
    </row>
    <row r="1283" spans="48:48" x14ac:dyDescent="0.25">
      <c r="AV1283" s="27">
        <f t="shared" ca="1" si="656"/>
        <v>46791</v>
      </c>
    </row>
    <row r="1284" spans="48:48" x14ac:dyDescent="0.25">
      <c r="AV1284" s="27">
        <f t="shared" ca="1" si="656"/>
        <v>46792</v>
      </c>
    </row>
    <row r="1285" spans="48:48" x14ac:dyDescent="0.25">
      <c r="AV1285" s="27">
        <f t="shared" ca="1" si="656"/>
        <v>46793</v>
      </c>
    </row>
    <row r="1286" spans="48:48" x14ac:dyDescent="0.25">
      <c r="AV1286" s="27">
        <f t="shared" ca="1" si="656"/>
        <v>46794</v>
      </c>
    </row>
    <row r="1287" spans="48:48" x14ac:dyDescent="0.25">
      <c r="AV1287" s="27">
        <f t="shared" ca="1" si="656"/>
        <v>46795</v>
      </c>
    </row>
    <row r="1288" spans="48:48" x14ac:dyDescent="0.25">
      <c r="AV1288" s="27">
        <f t="shared" ca="1" si="656"/>
        <v>46796</v>
      </c>
    </row>
    <row r="1289" spans="48:48" x14ac:dyDescent="0.25">
      <c r="AV1289" s="27">
        <f t="shared" ca="1" si="656"/>
        <v>46797</v>
      </c>
    </row>
    <row r="1290" spans="48:48" x14ac:dyDescent="0.25">
      <c r="AV1290" s="27">
        <f t="shared" ca="1" si="656"/>
        <v>46798</v>
      </c>
    </row>
    <row r="1291" spans="48:48" x14ac:dyDescent="0.25">
      <c r="AV1291" s="27">
        <f t="shared" ca="1" si="656"/>
        <v>46799</v>
      </c>
    </row>
    <row r="1292" spans="48:48" x14ac:dyDescent="0.25">
      <c r="AV1292" s="27">
        <f t="shared" ca="1" si="656"/>
        <v>46800</v>
      </c>
    </row>
    <row r="1293" spans="48:48" x14ac:dyDescent="0.25">
      <c r="AV1293" s="27">
        <f t="shared" ca="1" si="656"/>
        <v>46801</v>
      </c>
    </row>
    <row r="1294" spans="48:48" x14ac:dyDescent="0.25">
      <c r="AV1294" s="27">
        <f t="shared" ref="AV1294:AV1357" ca="1" si="657">AV1293+1</f>
        <v>46802</v>
      </c>
    </row>
    <row r="1295" spans="48:48" x14ac:dyDescent="0.25">
      <c r="AV1295" s="27">
        <f t="shared" ca="1" si="657"/>
        <v>46803</v>
      </c>
    </row>
    <row r="1296" spans="48:48" x14ac:dyDescent="0.25">
      <c r="AV1296" s="27">
        <f t="shared" ca="1" si="657"/>
        <v>46804</v>
      </c>
    </row>
    <row r="1297" spans="48:48" x14ac:dyDescent="0.25">
      <c r="AV1297" s="27">
        <f t="shared" ca="1" si="657"/>
        <v>46805</v>
      </c>
    </row>
    <row r="1298" spans="48:48" x14ac:dyDescent="0.25">
      <c r="AV1298" s="27">
        <f t="shared" ca="1" si="657"/>
        <v>46806</v>
      </c>
    </row>
    <row r="1299" spans="48:48" x14ac:dyDescent="0.25">
      <c r="AV1299" s="27">
        <f t="shared" ca="1" si="657"/>
        <v>46807</v>
      </c>
    </row>
    <row r="1300" spans="48:48" x14ac:dyDescent="0.25">
      <c r="AV1300" s="27">
        <f t="shared" ca="1" si="657"/>
        <v>46808</v>
      </c>
    </row>
    <row r="1301" spans="48:48" x14ac:dyDescent="0.25">
      <c r="AV1301" s="27">
        <f t="shared" ca="1" si="657"/>
        <v>46809</v>
      </c>
    </row>
    <row r="1302" spans="48:48" x14ac:dyDescent="0.25">
      <c r="AV1302" s="27">
        <f t="shared" ca="1" si="657"/>
        <v>46810</v>
      </c>
    </row>
    <row r="1303" spans="48:48" x14ac:dyDescent="0.25">
      <c r="AV1303" s="27">
        <f t="shared" ca="1" si="657"/>
        <v>46811</v>
      </c>
    </row>
    <row r="1304" spans="48:48" x14ac:dyDescent="0.25">
      <c r="AV1304" s="27">
        <f t="shared" ca="1" si="657"/>
        <v>46812</v>
      </c>
    </row>
    <row r="1305" spans="48:48" x14ac:dyDescent="0.25">
      <c r="AV1305" s="27">
        <f t="shared" ca="1" si="657"/>
        <v>46813</v>
      </c>
    </row>
    <row r="1306" spans="48:48" x14ac:dyDescent="0.25">
      <c r="AV1306" s="27">
        <f t="shared" ca="1" si="657"/>
        <v>46814</v>
      </c>
    </row>
    <row r="1307" spans="48:48" x14ac:dyDescent="0.25">
      <c r="AV1307" s="27">
        <f t="shared" ca="1" si="657"/>
        <v>46815</v>
      </c>
    </row>
    <row r="1308" spans="48:48" x14ac:dyDescent="0.25">
      <c r="AV1308" s="27">
        <f t="shared" ca="1" si="657"/>
        <v>46816</v>
      </c>
    </row>
    <row r="1309" spans="48:48" x14ac:dyDescent="0.25">
      <c r="AV1309" s="27">
        <f t="shared" ca="1" si="657"/>
        <v>46817</v>
      </c>
    </row>
    <row r="1310" spans="48:48" x14ac:dyDescent="0.25">
      <c r="AV1310" s="27">
        <f t="shared" ca="1" si="657"/>
        <v>46818</v>
      </c>
    </row>
    <row r="1311" spans="48:48" x14ac:dyDescent="0.25">
      <c r="AV1311" s="27">
        <f t="shared" ca="1" si="657"/>
        <v>46819</v>
      </c>
    </row>
    <row r="1312" spans="48:48" x14ac:dyDescent="0.25">
      <c r="AV1312" s="27">
        <f t="shared" ca="1" si="657"/>
        <v>46820</v>
      </c>
    </row>
    <row r="1313" spans="48:48" x14ac:dyDescent="0.25">
      <c r="AV1313" s="27">
        <f t="shared" ca="1" si="657"/>
        <v>46821</v>
      </c>
    </row>
    <row r="1314" spans="48:48" x14ac:dyDescent="0.25">
      <c r="AV1314" s="27">
        <f t="shared" ca="1" si="657"/>
        <v>46822</v>
      </c>
    </row>
    <row r="1315" spans="48:48" x14ac:dyDescent="0.25">
      <c r="AV1315" s="27">
        <f t="shared" ca="1" si="657"/>
        <v>46823</v>
      </c>
    </row>
    <row r="1316" spans="48:48" x14ac:dyDescent="0.25">
      <c r="AV1316" s="27">
        <f t="shared" ca="1" si="657"/>
        <v>46824</v>
      </c>
    </row>
    <row r="1317" spans="48:48" x14ac:dyDescent="0.25">
      <c r="AV1317" s="27">
        <f t="shared" ca="1" si="657"/>
        <v>46825</v>
      </c>
    </row>
    <row r="1318" spans="48:48" x14ac:dyDescent="0.25">
      <c r="AV1318" s="27">
        <f t="shared" ca="1" si="657"/>
        <v>46826</v>
      </c>
    </row>
    <row r="1319" spans="48:48" x14ac:dyDescent="0.25">
      <c r="AV1319" s="27">
        <f t="shared" ca="1" si="657"/>
        <v>46827</v>
      </c>
    </row>
    <row r="1320" spans="48:48" x14ac:dyDescent="0.25">
      <c r="AV1320" s="27">
        <f t="shared" ca="1" si="657"/>
        <v>46828</v>
      </c>
    </row>
    <row r="1321" spans="48:48" x14ac:dyDescent="0.25">
      <c r="AV1321" s="27">
        <f t="shared" ca="1" si="657"/>
        <v>46829</v>
      </c>
    </row>
    <row r="1322" spans="48:48" x14ac:dyDescent="0.25">
      <c r="AV1322" s="27">
        <f t="shared" ca="1" si="657"/>
        <v>46830</v>
      </c>
    </row>
    <row r="1323" spans="48:48" x14ac:dyDescent="0.25">
      <c r="AV1323" s="27">
        <f t="shared" ca="1" si="657"/>
        <v>46831</v>
      </c>
    </row>
    <row r="1324" spans="48:48" x14ac:dyDescent="0.25">
      <c r="AV1324" s="27">
        <f t="shared" ca="1" si="657"/>
        <v>46832</v>
      </c>
    </row>
    <row r="1325" spans="48:48" x14ac:dyDescent="0.25">
      <c r="AV1325" s="27">
        <f t="shared" ca="1" si="657"/>
        <v>46833</v>
      </c>
    </row>
    <row r="1326" spans="48:48" x14ac:dyDescent="0.25">
      <c r="AV1326" s="27">
        <f t="shared" ca="1" si="657"/>
        <v>46834</v>
      </c>
    </row>
    <row r="1327" spans="48:48" x14ac:dyDescent="0.25">
      <c r="AV1327" s="27">
        <f t="shared" ca="1" si="657"/>
        <v>46835</v>
      </c>
    </row>
    <row r="1328" spans="48:48" x14ac:dyDescent="0.25">
      <c r="AV1328" s="27">
        <f t="shared" ca="1" si="657"/>
        <v>46836</v>
      </c>
    </row>
    <row r="1329" spans="48:48" x14ac:dyDescent="0.25">
      <c r="AV1329" s="27">
        <f t="shared" ca="1" si="657"/>
        <v>46837</v>
      </c>
    </row>
    <row r="1330" spans="48:48" x14ac:dyDescent="0.25">
      <c r="AV1330" s="27">
        <f t="shared" ca="1" si="657"/>
        <v>46838</v>
      </c>
    </row>
    <row r="1331" spans="48:48" x14ac:dyDescent="0.25">
      <c r="AV1331" s="27">
        <f t="shared" ca="1" si="657"/>
        <v>46839</v>
      </c>
    </row>
    <row r="1332" spans="48:48" x14ac:dyDescent="0.25">
      <c r="AV1332" s="27">
        <f t="shared" ca="1" si="657"/>
        <v>46840</v>
      </c>
    </row>
    <row r="1333" spans="48:48" x14ac:dyDescent="0.25">
      <c r="AV1333" s="27">
        <f t="shared" ca="1" si="657"/>
        <v>46841</v>
      </c>
    </row>
    <row r="1334" spans="48:48" x14ac:dyDescent="0.25">
      <c r="AV1334" s="27">
        <f t="shared" ca="1" si="657"/>
        <v>46842</v>
      </c>
    </row>
    <row r="1335" spans="48:48" x14ac:dyDescent="0.25">
      <c r="AV1335" s="27">
        <f t="shared" ca="1" si="657"/>
        <v>46843</v>
      </c>
    </row>
    <row r="1336" spans="48:48" x14ac:dyDescent="0.25">
      <c r="AV1336" s="27">
        <f t="shared" ca="1" si="657"/>
        <v>46844</v>
      </c>
    </row>
    <row r="1337" spans="48:48" x14ac:dyDescent="0.25">
      <c r="AV1337" s="27">
        <f t="shared" ca="1" si="657"/>
        <v>46845</v>
      </c>
    </row>
    <row r="1338" spans="48:48" x14ac:dyDescent="0.25">
      <c r="AV1338" s="27">
        <f t="shared" ca="1" si="657"/>
        <v>46846</v>
      </c>
    </row>
    <row r="1339" spans="48:48" x14ac:dyDescent="0.25">
      <c r="AV1339" s="27">
        <f t="shared" ca="1" si="657"/>
        <v>46847</v>
      </c>
    </row>
    <row r="1340" spans="48:48" x14ac:dyDescent="0.25">
      <c r="AV1340" s="27">
        <f t="shared" ca="1" si="657"/>
        <v>46848</v>
      </c>
    </row>
    <row r="1341" spans="48:48" x14ac:dyDescent="0.25">
      <c r="AV1341" s="27">
        <f t="shared" ca="1" si="657"/>
        <v>46849</v>
      </c>
    </row>
    <row r="1342" spans="48:48" x14ac:dyDescent="0.25">
      <c r="AV1342" s="27">
        <f t="shared" ca="1" si="657"/>
        <v>46850</v>
      </c>
    </row>
    <row r="1343" spans="48:48" x14ac:dyDescent="0.25">
      <c r="AV1343" s="27">
        <f t="shared" ca="1" si="657"/>
        <v>46851</v>
      </c>
    </row>
    <row r="1344" spans="48:48" x14ac:dyDescent="0.25">
      <c r="AV1344" s="27">
        <f t="shared" ca="1" si="657"/>
        <v>46852</v>
      </c>
    </row>
    <row r="1345" spans="48:48" x14ac:dyDescent="0.25">
      <c r="AV1345" s="27">
        <f t="shared" ca="1" si="657"/>
        <v>46853</v>
      </c>
    </row>
    <row r="1346" spans="48:48" x14ac:dyDescent="0.25">
      <c r="AV1346" s="27">
        <f t="shared" ca="1" si="657"/>
        <v>46854</v>
      </c>
    </row>
    <row r="1347" spans="48:48" x14ac:dyDescent="0.25">
      <c r="AV1347" s="27">
        <f t="shared" ca="1" si="657"/>
        <v>46855</v>
      </c>
    </row>
    <row r="1348" spans="48:48" x14ac:dyDescent="0.25">
      <c r="AV1348" s="27">
        <f t="shared" ca="1" si="657"/>
        <v>46856</v>
      </c>
    </row>
    <row r="1349" spans="48:48" x14ac:dyDescent="0.25">
      <c r="AV1349" s="27">
        <f t="shared" ca="1" si="657"/>
        <v>46857</v>
      </c>
    </row>
    <row r="1350" spans="48:48" x14ac:dyDescent="0.25">
      <c r="AV1350" s="27">
        <f t="shared" ca="1" si="657"/>
        <v>46858</v>
      </c>
    </row>
    <row r="1351" spans="48:48" x14ac:dyDescent="0.25">
      <c r="AV1351" s="27">
        <f t="shared" ca="1" si="657"/>
        <v>46859</v>
      </c>
    </row>
    <row r="1352" spans="48:48" x14ac:dyDescent="0.25">
      <c r="AV1352" s="27">
        <f t="shared" ca="1" si="657"/>
        <v>46860</v>
      </c>
    </row>
    <row r="1353" spans="48:48" x14ac:dyDescent="0.25">
      <c r="AV1353" s="27">
        <f t="shared" ca="1" si="657"/>
        <v>46861</v>
      </c>
    </row>
    <row r="1354" spans="48:48" x14ac:dyDescent="0.25">
      <c r="AV1354" s="27">
        <f t="shared" ca="1" si="657"/>
        <v>46862</v>
      </c>
    </row>
    <row r="1355" spans="48:48" x14ac:dyDescent="0.25">
      <c r="AV1355" s="27">
        <f t="shared" ca="1" si="657"/>
        <v>46863</v>
      </c>
    </row>
    <row r="1356" spans="48:48" x14ac:dyDescent="0.25">
      <c r="AV1356" s="27">
        <f t="shared" ca="1" si="657"/>
        <v>46864</v>
      </c>
    </row>
    <row r="1357" spans="48:48" x14ac:dyDescent="0.25">
      <c r="AV1357" s="27">
        <f t="shared" ca="1" si="657"/>
        <v>46865</v>
      </c>
    </row>
    <row r="1358" spans="48:48" x14ac:dyDescent="0.25">
      <c r="AV1358" s="27">
        <f t="shared" ref="AV1358:AV1421" ca="1" si="658">AV1357+1</f>
        <v>46866</v>
      </c>
    </row>
    <row r="1359" spans="48:48" x14ac:dyDescent="0.25">
      <c r="AV1359" s="27">
        <f t="shared" ca="1" si="658"/>
        <v>46867</v>
      </c>
    </row>
    <row r="1360" spans="48:48" x14ac:dyDescent="0.25">
      <c r="AV1360" s="27">
        <f t="shared" ca="1" si="658"/>
        <v>46868</v>
      </c>
    </row>
    <row r="1361" spans="48:48" x14ac:dyDescent="0.25">
      <c r="AV1361" s="27">
        <f t="shared" ca="1" si="658"/>
        <v>46869</v>
      </c>
    </row>
    <row r="1362" spans="48:48" x14ac:dyDescent="0.25">
      <c r="AV1362" s="27">
        <f t="shared" ca="1" si="658"/>
        <v>46870</v>
      </c>
    </row>
    <row r="1363" spans="48:48" x14ac:dyDescent="0.25">
      <c r="AV1363" s="27">
        <f t="shared" ca="1" si="658"/>
        <v>46871</v>
      </c>
    </row>
    <row r="1364" spans="48:48" x14ac:dyDescent="0.25">
      <c r="AV1364" s="27">
        <f t="shared" ca="1" si="658"/>
        <v>46872</v>
      </c>
    </row>
    <row r="1365" spans="48:48" x14ac:dyDescent="0.25">
      <c r="AV1365" s="27">
        <f t="shared" ca="1" si="658"/>
        <v>46873</v>
      </c>
    </row>
    <row r="1366" spans="48:48" x14ac:dyDescent="0.25">
      <c r="AV1366" s="27">
        <f t="shared" ca="1" si="658"/>
        <v>46874</v>
      </c>
    </row>
    <row r="1367" spans="48:48" x14ac:dyDescent="0.25">
      <c r="AV1367" s="27">
        <f t="shared" ca="1" si="658"/>
        <v>46875</v>
      </c>
    </row>
    <row r="1368" spans="48:48" x14ac:dyDescent="0.25">
      <c r="AV1368" s="27">
        <f t="shared" ca="1" si="658"/>
        <v>46876</v>
      </c>
    </row>
    <row r="1369" spans="48:48" x14ac:dyDescent="0.25">
      <c r="AV1369" s="27">
        <f t="shared" ca="1" si="658"/>
        <v>46877</v>
      </c>
    </row>
    <row r="1370" spans="48:48" x14ac:dyDescent="0.25">
      <c r="AV1370" s="27">
        <f t="shared" ca="1" si="658"/>
        <v>46878</v>
      </c>
    </row>
    <row r="1371" spans="48:48" x14ac:dyDescent="0.25">
      <c r="AV1371" s="27">
        <f t="shared" ca="1" si="658"/>
        <v>46879</v>
      </c>
    </row>
    <row r="1372" spans="48:48" x14ac:dyDescent="0.25">
      <c r="AV1372" s="27">
        <f t="shared" ca="1" si="658"/>
        <v>46880</v>
      </c>
    </row>
    <row r="1373" spans="48:48" x14ac:dyDescent="0.25">
      <c r="AV1373" s="27">
        <f t="shared" ca="1" si="658"/>
        <v>46881</v>
      </c>
    </row>
    <row r="1374" spans="48:48" x14ac:dyDescent="0.25">
      <c r="AV1374" s="27">
        <f t="shared" ca="1" si="658"/>
        <v>46882</v>
      </c>
    </row>
    <row r="1375" spans="48:48" x14ac:dyDescent="0.25">
      <c r="AV1375" s="27">
        <f t="shared" ca="1" si="658"/>
        <v>46883</v>
      </c>
    </row>
    <row r="1376" spans="48:48" x14ac:dyDescent="0.25">
      <c r="AV1376" s="27">
        <f t="shared" ca="1" si="658"/>
        <v>46884</v>
      </c>
    </row>
    <row r="1377" spans="48:48" x14ac:dyDescent="0.25">
      <c r="AV1377" s="27">
        <f t="shared" ca="1" si="658"/>
        <v>46885</v>
      </c>
    </row>
    <row r="1378" spans="48:48" x14ac:dyDescent="0.25">
      <c r="AV1378" s="27">
        <f t="shared" ca="1" si="658"/>
        <v>46886</v>
      </c>
    </row>
    <row r="1379" spans="48:48" x14ac:dyDescent="0.25">
      <c r="AV1379" s="27">
        <f t="shared" ca="1" si="658"/>
        <v>46887</v>
      </c>
    </row>
    <row r="1380" spans="48:48" x14ac:dyDescent="0.25">
      <c r="AV1380" s="27">
        <f t="shared" ca="1" si="658"/>
        <v>46888</v>
      </c>
    </row>
    <row r="1381" spans="48:48" x14ac:dyDescent="0.25">
      <c r="AV1381" s="27">
        <f t="shared" ca="1" si="658"/>
        <v>46889</v>
      </c>
    </row>
    <row r="1382" spans="48:48" x14ac:dyDescent="0.25">
      <c r="AV1382" s="27">
        <f t="shared" ca="1" si="658"/>
        <v>46890</v>
      </c>
    </row>
    <row r="1383" spans="48:48" x14ac:dyDescent="0.25">
      <c r="AV1383" s="27">
        <f t="shared" ca="1" si="658"/>
        <v>46891</v>
      </c>
    </row>
    <row r="1384" spans="48:48" x14ac:dyDescent="0.25">
      <c r="AV1384" s="27">
        <f t="shared" ca="1" si="658"/>
        <v>46892</v>
      </c>
    </row>
    <row r="1385" spans="48:48" x14ac:dyDescent="0.25">
      <c r="AV1385" s="27">
        <f t="shared" ca="1" si="658"/>
        <v>46893</v>
      </c>
    </row>
    <row r="1386" spans="48:48" x14ac:dyDescent="0.25">
      <c r="AV1386" s="27">
        <f t="shared" ca="1" si="658"/>
        <v>46894</v>
      </c>
    </row>
    <row r="1387" spans="48:48" x14ac:dyDescent="0.25">
      <c r="AV1387" s="27">
        <f t="shared" ca="1" si="658"/>
        <v>46895</v>
      </c>
    </row>
    <row r="1388" spans="48:48" x14ac:dyDescent="0.25">
      <c r="AV1388" s="27">
        <f t="shared" ca="1" si="658"/>
        <v>46896</v>
      </c>
    </row>
    <row r="1389" spans="48:48" x14ac:dyDescent="0.25">
      <c r="AV1389" s="27">
        <f t="shared" ca="1" si="658"/>
        <v>46897</v>
      </c>
    </row>
    <row r="1390" spans="48:48" x14ac:dyDescent="0.25">
      <c r="AV1390" s="27">
        <f t="shared" ca="1" si="658"/>
        <v>46898</v>
      </c>
    </row>
    <row r="1391" spans="48:48" x14ac:dyDescent="0.25">
      <c r="AV1391" s="27">
        <f t="shared" ca="1" si="658"/>
        <v>46899</v>
      </c>
    </row>
    <row r="1392" spans="48:48" x14ac:dyDescent="0.25">
      <c r="AV1392" s="27">
        <f t="shared" ca="1" si="658"/>
        <v>46900</v>
      </c>
    </row>
    <row r="1393" spans="48:48" x14ac:dyDescent="0.25">
      <c r="AV1393" s="27">
        <f t="shared" ca="1" si="658"/>
        <v>46901</v>
      </c>
    </row>
    <row r="1394" spans="48:48" x14ac:dyDescent="0.25">
      <c r="AV1394" s="27">
        <f t="shared" ca="1" si="658"/>
        <v>46902</v>
      </c>
    </row>
    <row r="1395" spans="48:48" x14ac:dyDescent="0.25">
      <c r="AV1395" s="27">
        <f t="shared" ca="1" si="658"/>
        <v>46903</v>
      </c>
    </row>
    <row r="1396" spans="48:48" x14ac:dyDescent="0.25">
      <c r="AV1396" s="27">
        <f t="shared" ca="1" si="658"/>
        <v>46904</v>
      </c>
    </row>
    <row r="1397" spans="48:48" x14ac:dyDescent="0.25">
      <c r="AV1397" s="27">
        <f t="shared" ca="1" si="658"/>
        <v>46905</v>
      </c>
    </row>
    <row r="1398" spans="48:48" x14ac:dyDescent="0.25">
      <c r="AV1398" s="27">
        <f t="shared" ca="1" si="658"/>
        <v>46906</v>
      </c>
    </row>
    <row r="1399" spans="48:48" x14ac:dyDescent="0.25">
      <c r="AV1399" s="27">
        <f t="shared" ca="1" si="658"/>
        <v>46907</v>
      </c>
    </row>
    <row r="1400" spans="48:48" x14ac:dyDescent="0.25">
      <c r="AV1400" s="27">
        <f t="shared" ca="1" si="658"/>
        <v>46908</v>
      </c>
    </row>
    <row r="1401" spans="48:48" x14ac:dyDescent="0.25">
      <c r="AV1401" s="27">
        <f t="shared" ca="1" si="658"/>
        <v>46909</v>
      </c>
    </row>
    <row r="1402" spans="48:48" x14ac:dyDescent="0.25">
      <c r="AV1402" s="27">
        <f t="shared" ca="1" si="658"/>
        <v>46910</v>
      </c>
    </row>
    <row r="1403" spans="48:48" x14ac:dyDescent="0.25">
      <c r="AV1403" s="27">
        <f t="shared" ca="1" si="658"/>
        <v>46911</v>
      </c>
    </row>
    <row r="1404" spans="48:48" x14ac:dyDescent="0.25">
      <c r="AV1404" s="27">
        <f t="shared" ca="1" si="658"/>
        <v>46912</v>
      </c>
    </row>
    <row r="1405" spans="48:48" x14ac:dyDescent="0.25">
      <c r="AV1405" s="27">
        <f t="shared" ca="1" si="658"/>
        <v>46913</v>
      </c>
    </row>
    <row r="1406" spans="48:48" x14ac:dyDescent="0.25">
      <c r="AV1406" s="27">
        <f t="shared" ca="1" si="658"/>
        <v>46914</v>
      </c>
    </row>
    <row r="1407" spans="48:48" x14ac:dyDescent="0.25">
      <c r="AV1407" s="27">
        <f t="shared" ca="1" si="658"/>
        <v>46915</v>
      </c>
    </row>
    <row r="1408" spans="48:48" x14ac:dyDescent="0.25">
      <c r="AV1408" s="27">
        <f t="shared" ca="1" si="658"/>
        <v>46916</v>
      </c>
    </row>
    <row r="1409" spans="48:48" x14ac:dyDescent="0.25">
      <c r="AV1409" s="27">
        <f t="shared" ca="1" si="658"/>
        <v>46917</v>
      </c>
    </row>
    <row r="1410" spans="48:48" x14ac:dyDescent="0.25">
      <c r="AV1410" s="27">
        <f t="shared" ca="1" si="658"/>
        <v>46918</v>
      </c>
    </row>
    <row r="1411" spans="48:48" x14ac:dyDescent="0.25">
      <c r="AV1411" s="27">
        <f t="shared" ca="1" si="658"/>
        <v>46919</v>
      </c>
    </row>
    <row r="1412" spans="48:48" x14ac:dyDescent="0.25">
      <c r="AV1412" s="27">
        <f t="shared" ca="1" si="658"/>
        <v>46920</v>
      </c>
    </row>
    <row r="1413" spans="48:48" x14ac:dyDescent="0.25">
      <c r="AV1413" s="27">
        <f t="shared" ca="1" si="658"/>
        <v>46921</v>
      </c>
    </row>
    <row r="1414" spans="48:48" x14ac:dyDescent="0.25">
      <c r="AV1414" s="27">
        <f t="shared" ca="1" si="658"/>
        <v>46922</v>
      </c>
    </row>
    <row r="1415" spans="48:48" x14ac:dyDescent="0.25">
      <c r="AV1415" s="27">
        <f t="shared" ca="1" si="658"/>
        <v>46923</v>
      </c>
    </row>
    <row r="1416" spans="48:48" x14ac:dyDescent="0.25">
      <c r="AV1416" s="27">
        <f t="shared" ca="1" si="658"/>
        <v>46924</v>
      </c>
    </row>
    <row r="1417" spans="48:48" x14ac:dyDescent="0.25">
      <c r="AV1417" s="27">
        <f t="shared" ca="1" si="658"/>
        <v>46925</v>
      </c>
    </row>
    <row r="1418" spans="48:48" x14ac:dyDescent="0.25">
      <c r="AV1418" s="27">
        <f t="shared" ca="1" si="658"/>
        <v>46926</v>
      </c>
    </row>
    <row r="1419" spans="48:48" x14ac:dyDescent="0.25">
      <c r="AV1419" s="27">
        <f t="shared" ca="1" si="658"/>
        <v>46927</v>
      </c>
    </row>
    <row r="1420" spans="48:48" x14ac:dyDescent="0.25">
      <c r="AV1420" s="27">
        <f t="shared" ca="1" si="658"/>
        <v>46928</v>
      </c>
    </row>
    <row r="1421" spans="48:48" x14ac:dyDescent="0.25">
      <c r="AV1421" s="27">
        <f t="shared" ca="1" si="658"/>
        <v>46929</v>
      </c>
    </row>
    <row r="1422" spans="48:48" x14ac:dyDescent="0.25">
      <c r="AV1422" s="27">
        <f t="shared" ref="AV1422:AV1485" ca="1" si="659">AV1421+1</f>
        <v>46930</v>
      </c>
    </row>
    <row r="1423" spans="48:48" x14ac:dyDescent="0.25">
      <c r="AV1423" s="27">
        <f t="shared" ca="1" si="659"/>
        <v>46931</v>
      </c>
    </row>
    <row r="1424" spans="48:48" x14ac:dyDescent="0.25">
      <c r="AV1424" s="27">
        <f t="shared" ca="1" si="659"/>
        <v>46932</v>
      </c>
    </row>
    <row r="1425" spans="48:48" x14ac:dyDescent="0.25">
      <c r="AV1425" s="27">
        <f t="shared" ca="1" si="659"/>
        <v>46933</v>
      </c>
    </row>
    <row r="1426" spans="48:48" x14ac:dyDescent="0.25">
      <c r="AV1426" s="27">
        <f t="shared" ca="1" si="659"/>
        <v>46934</v>
      </c>
    </row>
    <row r="1427" spans="48:48" x14ac:dyDescent="0.25">
      <c r="AV1427" s="27">
        <f t="shared" ca="1" si="659"/>
        <v>46935</v>
      </c>
    </row>
    <row r="1428" spans="48:48" x14ac:dyDescent="0.25">
      <c r="AV1428" s="27">
        <f t="shared" ca="1" si="659"/>
        <v>46936</v>
      </c>
    </row>
    <row r="1429" spans="48:48" x14ac:dyDescent="0.25">
      <c r="AV1429" s="27">
        <f t="shared" ca="1" si="659"/>
        <v>46937</v>
      </c>
    </row>
    <row r="1430" spans="48:48" x14ac:dyDescent="0.25">
      <c r="AV1430" s="27">
        <f t="shared" ca="1" si="659"/>
        <v>46938</v>
      </c>
    </row>
    <row r="1431" spans="48:48" x14ac:dyDescent="0.25">
      <c r="AV1431" s="27">
        <f t="shared" ca="1" si="659"/>
        <v>46939</v>
      </c>
    </row>
    <row r="1432" spans="48:48" x14ac:dyDescent="0.25">
      <c r="AV1432" s="27">
        <f t="shared" ca="1" si="659"/>
        <v>46940</v>
      </c>
    </row>
    <row r="1433" spans="48:48" x14ac:dyDescent="0.25">
      <c r="AV1433" s="27">
        <f t="shared" ca="1" si="659"/>
        <v>46941</v>
      </c>
    </row>
    <row r="1434" spans="48:48" x14ac:dyDescent="0.25">
      <c r="AV1434" s="27">
        <f t="shared" ca="1" si="659"/>
        <v>46942</v>
      </c>
    </row>
    <row r="1435" spans="48:48" x14ac:dyDescent="0.25">
      <c r="AV1435" s="27">
        <f t="shared" ca="1" si="659"/>
        <v>46943</v>
      </c>
    </row>
    <row r="1436" spans="48:48" x14ac:dyDescent="0.25">
      <c r="AV1436" s="27">
        <f t="shared" ca="1" si="659"/>
        <v>46944</v>
      </c>
    </row>
    <row r="1437" spans="48:48" x14ac:dyDescent="0.25">
      <c r="AV1437" s="27">
        <f t="shared" ca="1" si="659"/>
        <v>46945</v>
      </c>
    </row>
    <row r="1438" spans="48:48" x14ac:dyDescent="0.25">
      <c r="AV1438" s="27">
        <f t="shared" ca="1" si="659"/>
        <v>46946</v>
      </c>
    </row>
    <row r="1439" spans="48:48" x14ac:dyDescent="0.25">
      <c r="AV1439" s="27">
        <f t="shared" ca="1" si="659"/>
        <v>46947</v>
      </c>
    </row>
    <row r="1440" spans="48:48" x14ac:dyDescent="0.25">
      <c r="AV1440" s="27">
        <f t="shared" ca="1" si="659"/>
        <v>46948</v>
      </c>
    </row>
    <row r="1441" spans="48:48" x14ac:dyDescent="0.25">
      <c r="AV1441" s="27">
        <f t="shared" ca="1" si="659"/>
        <v>46949</v>
      </c>
    </row>
    <row r="1442" spans="48:48" x14ac:dyDescent="0.25">
      <c r="AV1442" s="27">
        <f t="shared" ca="1" si="659"/>
        <v>46950</v>
      </c>
    </row>
    <row r="1443" spans="48:48" x14ac:dyDescent="0.25">
      <c r="AV1443" s="27">
        <f t="shared" ca="1" si="659"/>
        <v>46951</v>
      </c>
    </row>
    <row r="1444" spans="48:48" x14ac:dyDescent="0.25">
      <c r="AV1444" s="27">
        <f t="shared" ca="1" si="659"/>
        <v>46952</v>
      </c>
    </row>
    <row r="1445" spans="48:48" x14ac:dyDescent="0.25">
      <c r="AV1445" s="27">
        <f t="shared" ca="1" si="659"/>
        <v>46953</v>
      </c>
    </row>
    <row r="1446" spans="48:48" x14ac:dyDescent="0.25">
      <c r="AV1446" s="27">
        <f t="shared" ca="1" si="659"/>
        <v>46954</v>
      </c>
    </row>
    <row r="1447" spans="48:48" x14ac:dyDescent="0.25">
      <c r="AV1447" s="27">
        <f t="shared" ca="1" si="659"/>
        <v>46955</v>
      </c>
    </row>
    <row r="1448" spans="48:48" x14ac:dyDescent="0.25">
      <c r="AV1448" s="27">
        <f t="shared" ca="1" si="659"/>
        <v>46956</v>
      </c>
    </row>
    <row r="1449" spans="48:48" x14ac:dyDescent="0.25">
      <c r="AV1449" s="27">
        <f t="shared" ca="1" si="659"/>
        <v>46957</v>
      </c>
    </row>
    <row r="1450" spans="48:48" x14ac:dyDescent="0.25">
      <c r="AV1450" s="27">
        <f t="shared" ca="1" si="659"/>
        <v>46958</v>
      </c>
    </row>
    <row r="1451" spans="48:48" x14ac:dyDescent="0.25">
      <c r="AV1451" s="27">
        <f t="shared" ca="1" si="659"/>
        <v>46959</v>
      </c>
    </row>
    <row r="1452" spans="48:48" x14ac:dyDescent="0.25">
      <c r="AV1452" s="27">
        <f t="shared" ca="1" si="659"/>
        <v>46960</v>
      </c>
    </row>
    <row r="1453" spans="48:48" x14ac:dyDescent="0.25">
      <c r="AV1453" s="27">
        <f t="shared" ca="1" si="659"/>
        <v>46961</v>
      </c>
    </row>
    <row r="1454" spans="48:48" x14ac:dyDescent="0.25">
      <c r="AV1454" s="27">
        <f t="shared" ca="1" si="659"/>
        <v>46962</v>
      </c>
    </row>
    <row r="1455" spans="48:48" x14ac:dyDescent="0.25">
      <c r="AV1455" s="27">
        <f t="shared" ca="1" si="659"/>
        <v>46963</v>
      </c>
    </row>
    <row r="1456" spans="48:48" x14ac:dyDescent="0.25">
      <c r="AV1456" s="27">
        <f t="shared" ca="1" si="659"/>
        <v>46964</v>
      </c>
    </row>
    <row r="1457" spans="48:48" x14ac:dyDescent="0.25">
      <c r="AV1457" s="27">
        <f t="shared" ca="1" si="659"/>
        <v>46965</v>
      </c>
    </row>
    <row r="1458" spans="48:48" x14ac:dyDescent="0.25">
      <c r="AV1458" s="27">
        <f t="shared" ca="1" si="659"/>
        <v>46966</v>
      </c>
    </row>
    <row r="1459" spans="48:48" x14ac:dyDescent="0.25">
      <c r="AV1459" s="27">
        <f t="shared" ca="1" si="659"/>
        <v>46967</v>
      </c>
    </row>
    <row r="1460" spans="48:48" x14ac:dyDescent="0.25">
      <c r="AV1460" s="27">
        <f t="shared" ca="1" si="659"/>
        <v>46968</v>
      </c>
    </row>
    <row r="1461" spans="48:48" x14ac:dyDescent="0.25">
      <c r="AV1461" s="27">
        <f t="shared" ca="1" si="659"/>
        <v>46969</v>
      </c>
    </row>
    <row r="1462" spans="48:48" x14ac:dyDescent="0.25">
      <c r="AV1462" s="27">
        <f t="shared" ca="1" si="659"/>
        <v>46970</v>
      </c>
    </row>
    <row r="1463" spans="48:48" x14ac:dyDescent="0.25">
      <c r="AV1463" s="27">
        <f t="shared" ca="1" si="659"/>
        <v>46971</v>
      </c>
    </row>
    <row r="1464" spans="48:48" x14ac:dyDescent="0.25">
      <c r="AV1464" s="27">
        <f t="shared" ca="1" si="659"/>
        <v>46972</v>
      </c>
    </row>
    <row r="1465" spans="48:48" x14ac:dyDescent="0.25">
      <c r="AV1465" s="27">
        <f t="shared" ca="1" si="659"/>
        <v>46973</v>
      </c>
    </row>
    <row r="1466" spans="48:48" x14ac:dyDescent="0.25">
      <c r="AV1466" s="27">
        <f t="shared" ca="1" si="659"/>
        <v>46974</v>
      </c>
    </row>
    <row r="1467" spans="48:48" x14ac:dyDescent="0.25">
      <c r="AV1467" s="27">
        <f t="shared" ca="1" si="659"/>
        <v>46975</v>
      </c>
    </row>
    <row r="1468" spans="48:48" x14ac:dyDescent="0.25">
      <c r="AV1468" s="27">
        <f t="shared" ca="1" si="659"/>
        <v>46976</v>
      </c>
    </row>
    <row r="1469" spans="48:48" x14ac:dyDescent="0.25">
      <c r="AV1469" s="27">
        <f t="shared" ca="1" si="659"/>
        <v>46977</v>
      </c>
    </row>
    <row r="1470" spans="48:48" x14ac:dyDescent="0.25">
      <c r="AV1470" s="27">
        <f t="shared" ca="1" si="659"/>
        <v>46978</v>
      </c>
    </row>
    <row r="1471" spans="48:48" x14ac:dyDescent="0.25">
      <c r="AV1471" s="27">
        <f t="shared" ca="1" si="659"/>
        <v>46979</v>
      </c>
    </row>
    <row r="1472" spans="48:48" x14ac:dyDescent="0.25">
      <c r="AV1472" s="27">
        <f t="shared" ca="1" si="659"/>
        <v>46980</v>
      </c>
    </row>
    <row r="1473" spans="48:48" x14ac:dyDescent="0.25">
      <c r="AV1473" s="27">
        <f t="shared" ca="1" si="659"/>
        <v>46981</v>
      </c>
    </row>
    <row r="1474" spans="48:48" x14ac:dyDescent="0.25">
      <c r="AV1474" s="27">
        <f t="shared" ca="1" si="659"/>
        <v>46982</v>
      </c>
    </row>
    <row r="1475" spans="48:48" x14ac:dyDescent="0.25">
      <c r="AV1475" s="27">
        <f t="shared" ca="1" si="659"/>
        <v>46983</v>
      </c>
    </row>
    <row r="1476" spans="48:48" x14ac:dyDescent="0.25">
      <c r="AV1476" s="27">
        <f t="shared" ca="1" si="659"/>
        <v>46984</v>
      </c>
    </row>
    <row r="1477" spans="48:48" x14ac:dyDescent="0.25">
      <c r="AV1477" s="27">
        <f t="shared" ca="1" si="659"/>
        <v>46985</v>
      </c>
    </row>
    <row r="1478" spans="48:48" x14ac:dyDescent="0.25">
      <c r="AV1478" s="27">
        <f t="shared" ca="1" si="659"/>
        <v>46986</v>
      </c>
    </row>
    <row r="1479" spans="48:48" x14ac:dyDescent="0.25">
      <c r="AV1479" s="27">
        <f t="shared" ca="1" si="659"/>
        <v>46987</v>
      </c>
    </row>
    <row r="1480" spans="48:48" x14ac:dyDescent="0.25">
      <c r="AV1480" s="27">
        <f t="shared" ca="1" si="659"/>
        <v>46988</v>
      </c>
    </row>
    <row r="1481" spans="48:48" x14ac:dyDescent="0.25">
      <c r="AV1481" s="27">
        <f t="shared" ca="1" si="659"/>
        <v>46989</v>
      </c>
    </row>
    <row r="1482" spans="48:48" x14ac:dyDescent="0.25">
      <c r="AV1482" s="27">
        <f t="shared" ca="1" si="659"/>
        <v>46990</v>
      </c>
    </row>
    <row r="1483" spans="48:48" x14ac:dyDescent="0.25">
      <c r="AV1483" s="27">
        <f t="shared" ca="1" si="659"/>
        <v>46991</v>
      </c>
    </row>
    <row r="1484" spans="48:48" x14ac:dyDescent="0.25">
      <c r="AV1484" s="27">
        <f t="shared" ca="1" si="659"/>
        <v>46992</v>
      </c>
    </row>
    <row r="1485" spans="48:48" x14ac:dyDescent="0.25">
      <c r="AV1485" s="27">
        <f t="shared" ca="1" si="659"/>
        <v>46993</v>
      </c>
    </row>
    <row r="1486" spans="48:48" x14ac:dyDescent="0.25">
      <c r="AV1486" s="27">
        <f t="shared" ref="AV1486:AV1549" ca="1" si="660">AV1485+1</f>
        <v>46994</v>
      </c>
    </row>
    <row r="1487" spans="48:48" x14ac:dyDescent="0.25">
      <c r="AV1487" s="27">
        <f t="shared" ca="1" si="660"/>
        <v>46995</v>
      </c>
    </row>
    <row r="1488" spans="48:48" x14ac:dyDescent="0.25">
      <c r="AV1488" s="27">
        <f t="shared" ca="1" si="660"/>
        <v>46996</v>
      </c>
    </row>
    <row r="1489" spans="48:48" x14ac:dyDescent="0.25">
      <c r="AV1489" s="27">
        <f t="shared" ca="1" si="660"/>
        <v>46997</v>
      </c>
    </row>
    <row r="1490" spans="48:48" x14ac:dyDescent="0.25">
      <c r="AV1490" s="27">
        <f t="shared" ca="1" si="660"/>
        <v>46998</v>
      </c>
    </row>
    <row r="1491" spans="48:48" x14ac:dyDescent="0.25">
      <c r="AV1491" s="27">
        <f t="shared" ca="1" si="660"/>
        <v>46999</v>
      </c>
    </row>
    <row r="1492" spans="48:48" x14ac:dyDescent="0.25">
      <c r="AV1492" s="27">
        <f t="shared" ca="1" si="660"/>
        <v>47000</v>
      </c>
    </row>
    <row r="1493" spans="48:48" x14ac:dyDescent="0.25">
      <c r="AV1493" s="27">
        <f t="shared" ca="1" si="660"/>
        <v>47001</v>
      </c>
    </row>
    <row r="1494" spans="48:48" x14ac:dyDescent="0.25">
      <c r="AV1494" s="27">
        <f t="shared" ca="1" si="660"/>
        <v>47002</v>
      </c>
    </row>
    <row r="1495" spans="48:48" x14ac:dyDescent="0.25">
      <c r="AV1495" s="27">
        <f t="shared" ca="1" si="660"/>
        <v>47003</v>
      </c>
    </row>
    <row r="1496" spans="48:48" x14ac:dyDescent="0.25">
      <c r="AV1496" s="27">
        <f t="shared" ca="1" si="660"/>
        <v>47004</v>
      </c>
    </row>
    <row r="1497" spans="48:48" x14ac:dyDescent="0.25">
      <c r="AV1497" s="27">
        <f t="shared" ca="1" si="660"/>
        <v>47005</v>
      </c>
    </row>
    <row r="1498" spans="48:48" x14ac:dyDescent="0.25">
      <c r="AV1498" s="27">
        <f t="shared" ca="1" si="660"/>
        <v>47006</v>
      </c>
    </row>
    <row r="1499" spans="48:48" x14ac:dyDescent="0.25">
      <c r="AV1499" s="27">
        <f t="shared" ca="1" si="660"/>
        <v>47007</v>
      </c>
    </row>
    <row r="1500" spans="48:48" x14ac:dyDescent="0.25">
      <c r="AV1500" s="27">
        <f t="shared" ca="1" si="660"/>
        <v>47008</v>
      </c>
    </row>
    <row r="1501" spans="48:48" x14ac:dyDescent="0.25">
      <c r="AV1501" s="27">
        <f t="shared" ca="1" si="660"/>
        <v>47009</v>
      </c>
    </row>
    <row r="1502" spans="48:48" x14ac:dyDescent="0.25">
      <c r="AV1502" s="27">
        <f t="shared" ca="1" si="660"/>
        <v>47010</v>
      </c>
    </row>
    <row r="1503" spans="48:48" x14ac:dyDescent="0.25">
      <c r="AV1503" s="27">
        <f t="shared" ca="1" si="660"/>
        <v>47011</v>
      </c>
    </row>
    <row r="1504" spans="48:48" x14ac:dyDescent="0.25">
      <c r="AV1504" s="27">
        <f t="shared" ca="1" si="660"/>
        <v>47012</v>
      </c>
    </row>
    <row r="1505" spans="48:48" x14ac:dyDescent="0.25">
      <c r="AV1505" s="27">
        <f t="shared" ca="1" si="660"/>
        <v>47013</v>
      </c>
    </row>
    <row r="1506" spans="48:48" x14ac:dyDescent="0.25">
      <c r="AV1506" s="27">
        <f t="shared" ca="1" si="660"/>
        <v>47014</v>
      </c>
    </row>
    <row r="1507" spans="48:48" x14ac:dyDescent="0.25">
      <c r="AV1507" s="27">
        <f t="shared" ca="1" si="660"/>
        <v>47015</v>
      </c>
    </row>
    <row r="1508" spans="48:48" x14ac:dyDescent="0.25">
      <c r="AV1508" s="27">
        <f t="shared" ca="1" si="660"/>
        <v>47016</v>
      </c>
    </row>
    <row r="1509" spans="48:48" x14ac:dyDescent="0.25">
      <c r="AV1509" s="27">
        <f t="shared" ca="1" si="660"/>
        <v>47017</v>
      </c>
    </row>
    <row r="1510" spans="48:48" x14ac:dyDescent="0.25">
      <c r="AV1510" s="27">
        <f t="shared" ca="1" si="660"/>
        <v>47018</v>
      </c>
    </row>
    <row r="1511" spans="48:48" x14ac:dyDescent="0.25">
      <c r="AV1511" s="27">
        <f t="shared" ca="1" si="660"/>
        <v>47019</v>
      </c>
    </row>
    <row r="1512" spans="48:48" x14ac:dyDescent="0.25">
      <c r="AV1512" s="27">
        <f t="shared" ca="1" si="660"/>
        <v>47020</v>
      </c>
    </row>
    <row r="1513" spans="48:48" x14ac:dyDescent="0.25">
      <c r="AV1513" s="27">
        <f t="shared" ca="1" si="660"/>
        <v>47021</v>
      </c>
    </row>
    <row r="1514" spans="48:48" x14ac:dyDescent="0.25">
      <c r="AV1514" s="27">
        <f t="shared" ca="1" si="660"/>
        <v>47022</v>
      </c>
    </row>
    <row r="1515" spans="48:48" x14ac:dyDescent="0.25">
      <c r="AV1515" s="27">
        <f t="shared" ca="1" si="660"/>
        <v>47023</v>
      </c>
    </row>
    <row r="1516" spans="48:48" x14ac:dyDescent="0.25">
      <c r="AV1516" s="27">
        <f t="shared" ca="1" si="660"/>
        <v>47024</v>
      </c>
    </row>
    <row r="1517" spans="48:48" x14ac:dyDescent="0.25">
      <c r="AV1517" s="27">
        <f t="shared" ca="1" si="660"/>
        <v>47025</v>
      </c>
    </row>
    <row r="1518" spans="48:48" x14ac:dyDescent="0.25">
      <c r="AV1518" s="27">
        <f t="shared" ca="1" si="660"/>
        <v>47026</v>
      </c>
    </row>
    <row r="1519" spans="48:48" x14ac:dyDescent="0.25">
      <c r="AV1519" s="27">
        <f t="shared" ca="1" si="660"/>
        <v>47027</v>
      </c>
    </row>
    <row r="1520" spans="48:48" x14ac:dyDescent="0.25">
      <c r="AV1520" s="27">
        <f t="shared" ca="1" si="660"/>
        <v>47028</v>
      </c>
    </row>
    <row r="1521" spans="48:48" x14ac:dyDescent="0.25">
      <c r="AV1521" s="27">
        <f t="shared" ca="1" si="660"/>
        <v>47029</v>
      </c>
    </row>
    <row r="1522" spans="48:48" x14ac:dyDescent="0.25">
      <c r="AV1522" s="27">
        <f t="shared" ca="1" si="660"/>
        <v>47030</v>
      </c>
    </row>
    <row r="1523" spans="48:48" x14ac:dyDescent="0.25">
      <c r="AV1523" s="27">
        <f t="shared" ca="1" si="660"/>
        <v>47031</v>
      </c>
    </row>
    <row r="1524" spans="48:48" x14ac:dyDescent="0.25">
      <c r="AV1524" s="27">
        <f t="shared" ca="1" si="660"/>
        <v>47032</v>
      </c>
    </row>
    <row r="1525" spans="48:48" x14ac:dyDescent="0.25">
      <c r="AV1525" s="27">
        <f t="shared" ca="1" si="660"/>
        <v>47033</v>
      </c>
    </row>
    <row r="1526" spans="48:48" x14ac:dyDescent="0.25">
      <c r="AV1526" s="27">
        <f t="shared" ca="1" si="660"/>
        <v>47034</v>
      </c>
    </row>
    <row r="1527" spans="48:48" x14ac:dyDescent="0.25">
      <c r="AV1527" s="27">
        <f t="shared" ca="1" si="660"/>
        <v>47035</v>
      </c>
    </row>
    <row r="1528" spans="48:48" x14ac:dyDescent="0.25">
      <c r="AV1528" s="27">
        <f t="shared" ca="1" si="660"/>
        <v>47036</v>
      </c>
    </row>
    <row r="1529" spans="48:48" x14ac:dyDescent="0.25">
      <c r="AV1529" s="27">
        <f t="shared" ca="1" si="660"/>
        <v>47037</v>
      </c>
    </row>
    <row r="1530" spans="48:48" x14ac:dyDescent="0.25">
      <c r="AV1530" s="27">
        <f t="shared" ca="1" si="660"/>
        <v>47038</v>
      </c>
    </row>
    <row r="1531" spans="48:48" x14ac:dyDescent="0.25">
      <c r="AV1531" s="27">
        <f t="shared" ca="1" si="660"/>
        <v>47039</v>
      </c>
    </row>
    <row r="1532" spans="48:48" x14ac:dyDescent="0.25">
      <c r="AV1532" s="27">
        <f t="shared" ca="1" si="660"/>
        <v>47040</v>
      </c>
    </row>
    <row r="1533" spans="48:48" x14ac:dyDescent="0.25">
      <c r="AV1533" s="27">
        <f t="shared" ca="1" si="660"/>
        <v>47041</v>
      </c>
    </row>
    <row r="1534" spans="48:48" x14ac:dyDescent="0.25">
      <c r="AV1534" s="27">
        <f t="shared" ca="1" si="660"/>
        <v>47042</v>
      </c>
    </row>
    <row r="1535" spans="48:48" x14ac:dyDescent="0.25">
      <c r="AV1535" s="27">
        <f t="shared" ca="1" si="660"/>
        <v>47043</v>
      </c>
    </row>
    <row r="1536" spans="48:48" x14ac:dyDescent="0.25">
      <c r="AV1536" s="27">
        <f t="shared" ca="1" si="660"/>
        <v>47044</v>
      </c>
    </row>
    <row r="1537" spans="48:48" x14ac:dyDescent="0.25">
      <c r="AV1537" s="27">
        <f t="shared" ca="1" si="660"/>
        <v>47045</v>
      </c>
    </row>
    <row r="1538" spans="48:48" x14ac:dyDescent="0.25">
      <c r="AV1538" s="27">
        <f t="shared" ca="1" si="660"/>
        <v>47046</v>
      </c>
    </row>
    <row r="1539" spans="48:48" x14ac:dyDescent="0.25">
      <c r="AV1539" s="27">
        <f t="shared" ca="1" si="660"/>
        <v>47047</v>
      </c>
    </row>
    <row r="1540" spans="48:48" x14ac:dyDescent="0.25">
      <c r="AV1540" s="27">
        <f t="shared" ca="1" si="660"/>
        <v>47048</v>
      </c>
    </row>
    <row r="1541" spans="48:48" x14ac:dyDescent="0.25">
      <c r="AV1541" s="27">
        <f t="shared" ca="1" si="660"/>
        <v>47049</v>
      </c>
    </row>
    <row r="1542" spans="48:48" x14ac:dyDescent="0.25">
      <c r="AV1542" s="27">
        <f t="shared" ca="1" si="660"/>
        <v>47050</v>
      </c>
    </row>
    <row r="1543" spans="48:48" x14ac:dyDescent="0.25">
      <c r="AV1543" s="27">
        <f t="shared" ca="1" si="660"/>
        <v>47051</v>
      </c>
    </row>
    <row r="1544" spans="48:48" x14ac:dyDescent="0.25">
      <c r="AV1544" s="27">
        <f t="shared" ca="1" si="660"/>
        <v>47052</v>
      </c>
    </row>
    <row r="1545" spans="48:48" x14ac:dyDescent="0.25">
      <c r="AV1545" s="27">
        <f t="shared" ca="1" si="660"/>
        <v>47053</v>
      </c>
    </row>
    <row r="1546" spans="48:48" x14ac:dyDescent="0.25">
      <c r="AV1546" s="27">
        <f t="shared" ca="1" si="660"/>
        <v>47054</v>
      </c>
    </row>
    <row r="1547" spans="48:48" x14ac:dyDescent="0.25">
      <c r="AV1547" s="27">
        <f t="shared" ca="1" si="660"/>
        <v>47055</v>
      </c>
    </row>
    <row r="1548" spans="48:48" x14ac:dyDescent="0.25">
      <c r="AV1548" s="27">
        <f t="shared" ca="1" si="660"/>
        <v>47056</v>
      </c>
    </row>
    <row r="1549" spans="48:48" x14ac:dyDescent="0.25">
      <c r="AV1549" s="27">
        <f t="shared" ca="1" si="660"/>
        <v>47057</v>
      </c>
    </row>
    <row r="1550" spans="48:48" x14ac:dyDescent="0.25">
      <c r="AV1550" s="27">
        <f t="shared" ref="AV1550:AV1613" ca="1" si="661">AV1549+1</f>
        <v>47058</v>
      </c>
    </row>
    <row r="1551" spans="48:48" x14ac:dyDescent="0.25">
      <c r="AV1551" s="27">
        <f t="shared" ca="1" si="661"/>
        <v>47059</v>
      </c>
    </row>
    <row r="1552" spans="48:48" x14ac:dyDescent="0.25">
      <c r="AV1552" s="27">
        <f t="shared" ca="1" si="661"/>
        <v>47060</v>
      </c>
    </row>
    <row r="1553" spans="48:48" x14ac:dyDescent="0.25">
      <c r="AV1553" s="27">
        <f t="shared" ca="1" si="661"/>
        <v>47061</v>
      </c>
    </row>
    <row r="1554" spans="48:48" x14ac:dyDescent="0.25">
      <c r="AV1554" s="27">
        <f t="shared" ca="1" si="661"/>
        <v>47062</v>
      </c>
    </row>
    <row r="1555" spans="48:48" x14ac:dyDescent="0.25">
      <c r="AV1555" s="27">
        <f t="shared" ca="1" si="661"/>
        <v>47063</v>
      </c>
    </row>
    <row r="1556" spans="48:48" x14ac:dyDescent="0.25">
      <c r="AV1556" s="27">
        <f t="shared" ca="1" si="661"/>
        <v>47064</v>
      </c>
    </row>
    <row r="1557" spans="48:48" x14ac:dyDescent="0.25">
      <c r="AV1557" s="27">
        <f t="shared" ca="1" si="661"/>
        <v>47065</v>
      </c>
    </row>
    <row r="1558" spans="48:48" x14ac:dyDescent="0.25">
      <c r="AV1558" s="27">
        <f t="shared" ca="1" si="661"/>
        <v>47066</v>
      </c>
    </row>
    <row r="1559" spans="48:48" x14ac:dyDescent="0.25">
      <c r="AV1559" s="27">
        <f t="shared" ca="1" si="661"/>
        <v>47067</v>
      </c>
    </row>
    <row r="1560" spans="48:48" x14ac:dyDescent="0.25">
      <c r="AV1560" s="27">
        <f t="shared" ca="1" si="661"/>
        <v>47068</v>
      </c>
    </row>
    <row r="1561" spans="48:48" x14ac:dyDescent="0.25">
      <c r="AV1561" s="27">
        <f t="shared" ca="1" si="661"/>
        <v>47069</v>
      </c>
    </row>
    <row r="1562" spans="48:48" x14ac:dyDescent="0.25">
      <c r="AV1562" s="27">
        <f t="shared" ca="1" si="661"/>
        <v>47070</v>
      </c>
    </row>
    <row r="1563" spans="48:48" x14ac:dyDescent="0.25">
      <c r="AV1563" s="27">
        <f t="shared" ca="1" si="661"/>
        <v>47071</v>
      </c>
    </row>
    <row r="1564" spans="48:48" x14ac:dyDescent="0.25">
      <c r="AV1564" s="27">
        <f t="shared" ca="1" si="661"/>
        <v>47072</v>
      </c>
    </row>
    <row r="1565" spans="48:48" x14ac:dyDescent="0.25">
      <c r="AV1565" s="27">
        <f t="shared" ca="1" si="661"/>
        <v>47073</v>
      </c>
    </row>
    <row r="1566" spans="48:48" x14ac:dyDescent="0.25">
      <c r="AV1566" s="27">
        <f t="shared" ca="1" si="661"/>
        <v>47074</v>
      </c>
    </row>
    <row r="1567" spans="48:48" x14ac:dyDescent="0.25">
      <c r="AV1567" s="27">
        <f t="shared" ca="1" si="661"/>
        <v>47075</v>
      </c>
    </row>
    <row r="1568" spans="48:48" x14ac:dyDescent="0.25">
      <c r="AV1568" s="27">
        <f t="shared" ca="1" si="661"/>
        <v>47076</v>
      </c>
    </row>
    <row r="1569" spans="48:48" x14ac:dyDescent="0.25">
      <c r="AV1569" s="27">
        <f t="shared" ca="1" si="661"/>
        <v>47077</v>
      </c>
    </row>
    <row r="1570" spans="48:48" x14ac:dyDescent="0.25">
      <c r="AV1570" s="27">
        <f t="shared" ca="1" si="661"/>
        <v>47078</v>
      </c>
    </row>
    <row r="1571" spans="48:48" x14ac:dyDescent="0.25">
      <c r="AV1571" s="27">
        <f t="shared" ca="1" si="661"/>
        <v>47079</v>
      </c>
    </row>
    <row r="1572" spans="48:48" x14ac:dyDescent="0.25">
      <c r="AV1572" s="27">
        <f t="shared" ca="1" si="661"/>
        <v>47080</v>
      </c>
    </row>
    <row r="1573" spans="48:48" x14ac:dyDescent="0.25">
      <c r="AV1573" s="27">
        <f t="shared" ca="1" si="661"/>
        <v>47081</v>
      </c>
    </row>
    <row r="1574" spans="48:48" x14ac:dyDescent="0.25">
      <c r="AV1574" s="27">
        <f t="shared" ca="1" si="661"/>
        <v>47082</v>
      </c>
    </row>
    <row r="1575" spans="48:48" x14ac:dyDescent="0.25">
      <c r="AV1575" s="27">
        <f t="shared" ca="1" si="661"/>
        <v>47083</v>
      </c>
    </row>
    <row r="1576" spans="48:48" x14ac:dyDescent="0.25">
      <c r="AV1576" s="27">
        <f t="shared" ca="1" si="661"/>
        <v>47084</v>
      </c>
    </row>
    <row r="1577" spans="48:48" x14ac:dyDescent="0.25">
      <c r="AV1577" s="27">
        <f t="shared" ca="1" si="661"/>
        <v>47085</v>
      </c>
    </row>
    <row r="1578" spans="48:48" x14ac:dyDescent="0.25">
      <c r="AV1578" s="27">
        <f t="shared" ca="1" si="661"/>
        <v>47086</v>
      </c>
    </row>
    <row r="1579" spans="48:48" x14ac:dyDescent="0.25">
      <c r="AV1579" s="27">
        <f t="shared" ca="1" si="661"/>
        <v>47087</v>
      </c>
    </row>
    <row r="1580" spans="48:48" x14ac:dyDescent="0.25">
      <c r="AV1580" s="27">
        <f t="shared" ca="1" si="661"/>
        <v>47088</v>
      </c>
    </row>
    <row r="1581" spans="48:48" x14ac:dyDescent="0.25">
      <c r="AV1581" s="27">
        <f t="shared" ca="1" si="661"/>
        <v>47089</v>
      </c>
    </row>
    <row r="1582" spans="48:48" x14ac:dyDescent="0.25">
      <c r="AV1582" s="27">
        <f t="shared" ca="1" si="661"/>
        <v>47090</v>
      </c>
    </row>
    <row r="1583" spans="48:48" x14ac:dyDescent="0.25">
      <c r="AV1583" s="27">
        <f t="shared" ca="1" si="661"/>
        <v>47091</v>
      </c>
    </row>
    <row r="1584" spans="48:48" x14ac:dyDescent="0.25">
      <c r="AV1584" s="27">
        <f t="shared" ca="1" si="661"/>
        <v>47092</v>
      </c>
    </row>
    <row r="1585" spans="48:48" x14ac:dyDescent="0.25">
      <c r="AV1585" s="27">
        <f t="shared" ca="1" si="661"/>
        <v>47093</v>
      </c>
    </row>
    <row r="1586" spans="48:48" x14ac:dyDescent="0.25">
      <c r="AV1586" s="27">
        <f t="shared" ca="1" si="661"/>
        <v>47094</v>
      </c>
    </row>
    <row r="1587" spans="48:48" x14ac:dyDescent="0.25">
      <c r="AV1587" s="27">
        <f t="shared" ca="1" si="661"/>
        <v>47095</v>
      </c>
    </row>
    <row r="1588" spans="48:48" x14ac:dyDescent="0.25">
      <c r="AV1588" s="27">
        <f t="shared" ca="1" si="661"/>
        <v>47096</v>
      </c>
    </row>
    <row r="1589" spans="48:48" x14ac:dyDescent="0.25">
      <c r="AV1589" s="27">
        <f t="shared" ca="1" si="661"/>
        <v>47097</v>
      </c>
    </row>
    <row r="1590" spans="48:48" x14ac:dyDescent="0.25">
      <c r="AV1590" s="27">
        <f t="shared" ca="1" si="661"/>
        <v>47098</v>
      </c>
    </row>
    <row r="1591" spans="48:48" x14ac:dyDescent="0.25">
      <c r="AV1591" s="27">
        <f t="shared" ca="1" si="661"/>
        <v>47099</v>
      </c>
    </row>
    <row r="1592" spans="48:48" x14ac:dyDescent="0.25">
      <c r="AV1592" s="27">
        <f t="shared" ca="1" si="661"/>
        <v>47100</v>
      </c>
    </row>
    <row r="1593" spans="48:48" x14ac:dyDescent="0.25">
      <c r="AV1593" s="27">
        <f t="shared" ca="1" si="661"/>
        <v>47101</v>
      </c>
    </row>
    <row r="1594" spans="48:48" x14ac:dyDescent="0.25">
      <c r="AV1594" s="27">
        <f t="shared" ca="1" si="661"/>
        <v>47102</v>
      </c>
    </row>
    <row r="1595" spans="48:48" x14ac:dyDescent="0.25">
      <c r="AV1595" s="27">
        <f t="shared" ca="1" si="661"/>
        <v>47103</v>
      </c>
    </row>
    <row r="1596" spans="48:48" x14ac:dyDescent="0.25">
      <c r="AV1596" s="27">
        <f t="shared" ca="1" si="661"/>
        <v>47104</v>
      </c>
    </row>
    <row r="1597" spans="48:48" x14ac:dyDescent="0.25">
      <c r="AV1597" s="27">
        <f t="shared" ca="1" si="661"/>
        <v>47105</v>
      </c>
    </row>
    <row r="1598" spans="48:48" x14ac:dyDescent="0.25">
      <c r="AV1598" s="27">
        <f t="shared" ca="1" si="661"/>
        <v>47106</v>
      </c>
    </row>
    <row r="1599" spans="48:48" x14ac:dyDescent="0.25">
      <c r="AV1599" s="27">
        <f t="shared" ca="1" si="661"/>
        <v>47107</v>
      </c>
    </row>
    <row r="1600" spans="48:48" x14ac:dyDescent="0.25">
      <c r="AV1600" s="27">
        <f t="shared" ca="1" si="661"/>
        <v>47108</v>
      </c>
    </row>
    <row r="1601" spans="48:48" x14ac:dyDescent="0.25">
      <c r="AV1601" s="27">
        <f t="shared" ca="1" si="661"/>
        <v>47109</v>
      </c>
    </row>
    <row r="1602" spans="48:48" x14ac:dyDescent="0.25">
      <c r="AV1602" s="27">
        <f t="shared" ca="1" si="661"/>
        <v>47110</v>
      </c>
    </row>
    <row r="1603" spans="48:48" x14ac:dyDescent="0.25">
      <c r="AV1603" s="27">
        <f t="shared" ca="1" si="661"/>
        <v>47111</v>
      </c>
    </row>
    <row r="1604" spans="48:48" x14ac:dyDescent="0.25">
      <c r="AV1604" s="27">
        <f t="shared" ca="1" si="661"/>
        <v>47112</v>
      </c>
    </row>
    <row r="1605" spans="48:48" x14ac:dyDescent="0.25">
      <c r="AV1605" s="27">
        <f t="shared" ca="1" si="661"/>
        <v>47113</v>
      </c>
    </row>
    <row r="1606" spans="48:48" x14ac:dyDescent="0.25">
      <c r="AV1606" s="27">
        <f t="shared" ca="1" si="661"/>
        <v>47114</v>
      </c>
    </row>
    <row r="1607" spans="48:48" x14ac:dyDescent="0.25">
      <c r="AV1607" s="27">
        <f t="shared" ca="1" si="661"/>
        <v>47115</v>
      </c>
    </row>
    <row r="1608" spans="48:48" x14ac:dyDescent="0.25">
      <c r="AV1608" s="27">
        <f t="shared" ca="1" si="661"/>
        <v>47116</v>
      </c>
    </row>
    <row r="1609" spans="48:48" x14ac:dyDescent="0.25">
      <c r="AV1609" s="27">
        <f t="shared" ca="1" si="661"/>
        <v>47117</v>
      </c>
    </row>
    <row r="1610" spans="48:48" x14ac:dyDescent="0.25">
      <c r="AV1610" s="27">
        <f t="shared" ca="1" si="661"/>
        <v>47118</v>
      </c>
    </row>
    <row r="1611" spans="48:48" x14ac:dyDescent="0.25">
      <c r="AV1611" s="27">
        <f t="shared" ca="1" si="661"/>
        <v>47119</v>
      </c>
    </row>
    <row r="1612" spans="48:48" x14ac:dyDescent="0.25">
      <c r="AV1612" s="27">
        <f t="shared" ca="1" si="661"/>
        <v>47120</v>
      </c>
    </row>
    <row r="1613" spans="48:48" x14ac:dyDescent="0.25">
      <c r="AV1613" s="27">
        <f t="shared" ca="1" si="661"/>
        <v>47121</v>
      </c>
    </row>
    <row r="1614" spans="48:48" x14ac:dyDescent="0.25">
      <c r="AV1614" s="27">
        <f t="shared" ref="AV1614:AV1677" ca="1" si="662">AV1613+1</f>
        <v>47122</v>
      </c>
    </row>
    <row r="1615" spans="48:48" x14ac:dyDescent="0.25">
      <c r="AV1615" s="27">
        <f t="shared" ca="1" si="662"/>
        <v>47123</v>
      </c>
    </row>
    <row r="1616" spans="48:48" x14ac:dyDescent="0.25">
      <c r="AV1616" s="27">
        <f t="shared" ca="1" si="662"/>
        <v>47124</v>
      </c>
    </row>
    <row r="1617" spans="48:48" x14ac:dyDescent="0.25">
      <c r="AV1617" s="27">
        <f t="shared" ca="1" si="662"/>
        <v>47125</v>
      </c>
    </row>
    <row r="1618" spans="48:48" x14ac:dyDescent="0.25">
      <c r="AV1618" s="27">
        <f t="shared" ca="1" si="662"/>
        <v>47126</v>
      </c>
    </row>
    <row r="1619" spans="48:48" x14ac:dyDescent="0.25">
      <c r="AV1619" s="27">
        <f t="shared" ca="1" si="662"/>
        <v>47127</v>
      </c>
    </row>
    <row r="1620" spans="48:48" x14ac:dyDescent="0.25">
      <c r="AV1620" s="27">
        <f t="shared" ca="1" si="662"/>
        <v>47128</v>
      </c>
    </row>
    <row r="1621" spans="48:48" x14ac:dyDescent="0.25">
      <c r="AV1621" s="27">
        <f t="shared" ca="1" si="662"/>
        <v>47129</v>
      </c>
    </row>
    <row r="1622" spans="48:48" x14ac:dyDescent="0.25">
      <c r="AV1622" s="27">
        <f t="shared" ca="1" si="662"/>
        <v>47130</v>
      </c>
    </row>
    <row r="1623" spans="48:48" x14ac:dyDescent="0.25">
      <c r="AV1623" s="27">
        <f t="shared" ca="1" si="662"/>
        <v>47131</v>
      </c>
    </row>
    <row r="1624" spans="48:48" x14ac:dyDescent="0.25">
      <c r="AV1624" s="27">
        <f t="shared" ca="1" si="662"/>
        <v>47132</v>
      </c>
    </row>
    <row r="1625" spans="48:48" x14ac:dyDescent="0.25">
      <c r="AV1625" s="27">
        <f t="shared" ca="1" si="662"/>
        <v>47133</v>
      </c>
    </row>
    <row r="1626" spans="48:48" x14ac:dyDescent="0.25">
      <c r="AV1626" s="27">
        <f t="shared" ca="1" si="662"/>
        <v>47134</v>
      </c>
    </row>
    <row r="1627" spans="48:48" x14ac:dyDescent="0.25">
      <c r="AV1627" s="27">
        <f t="shared" ca="1" si="662"/>
        <v>47135</v>
      </c>
    </row>
    <row r="1628" spans="48:48" x14ac:dyDescent="0.25">
      <c r="AV1628" s="27">
        <f t="shared" ca="1" si="662"/>
        <v>47136</v>
      </c>
    </row>
    <row r="1629" spans="48:48" x14ac:dyDescent="0.25">
      <c r="AV1629" s="27">
        <f t="shared" ca="1" si="662"/>
        <v>47137</v>
      </c>
    </row>
    <row r="1630" spans="48:48" x14ac:dyDescent="0.25">
      <c r="AV1630" s="27">
        <f t="shared" ca="1" si="662"/>
        <v>47138</v>
      </c>
    </row>
    <row r="1631" spans="48:48" x14ac:dyDescent="0.25">
      <c r="AV1631" s="27">
        <f t="shared" ca="1" si="662"/>
        <v>47139</v>
      </c>
    </row>
    <row r="1632" spans="48:48" x14ac:dyDescent="0.25">
      <c r="AV1632" s="27">
        <f t="shared" ca="1" si="662"/>
        <v>47140</v>
      </c>
    </row>
    <row r="1633" spans="48:48" x14ac:dyDescent="0.25">
      <c r="AV1633" s="27">
        <f t="shared" ca="1" si="662"/>
        <v>47141</v>
      </c>
    </row>
    <row r="1634" spans="48:48" x14ac:dyDescent="0.25">
      <c r="AV1634" s="27">
        <f t="shared" ca="1" si="662"/>
        <v>47142</v>
      </c>
    </row>
    <row r="1635" spans="48:48" x14ac:dyDescent="0.25">
      <c r="AV1635" s="27">
        <f t="shared" ca="1" si="662"/>
        <v>47143</v>
      </c>
    </row>
    <row r="1636" spans="48:48" x14ac:dyDescent="0.25">
      <c r="AV1636" s="27">
        <f t="shared" ca="1" si="662"/>
        <v>47144</v>
      </c>
    </row>
    <row r="1637" spans="48:48" x14ac:dyDescent="0.25">
      <c r="AV1637" s="27">
        <f t="shared" ca="1" si="662"/>
        <v>47145</v>
      </c>
    </row>
    <row r="1638" spans="48:48" x14ac:dyDescent="0.25">
      <c r="AV1638" s="27">
        <f t="shared" ca="1" si="662"/>
        <v>47146</v>
      </c>
    </row>
    <row r="1639" spans="48:48" x14ac:dyDescent="0.25">
      <c r="AV1639" s="27">
        <f t="shared" ca="1" si="662"/>
        <v>47147</v>
      </c>
    </row>
    <row r="1640" spans="48:48" x14ac:dyDescent="0.25">
      <c r="AV1640" s="27">
        <f t="shared" ca="1" si="662"/>
        <v>47148</v>
      </c>
    </row>
    <row r="1641" spans="48:48" x14ac:dyDescent="0.25">
      <c r="AV1641" s="27">
        <f t="shared" ca="1" si="662"/>
        <v>47149</v>
      </c>
    </row>
    <row r="1642" spans="48:48" x14ac:dyDescent="0.25">
      <c r="AV1642" s="27">
        <f t="shared" ca="1" si="662"/>
        <v>47150</v>
      </c>
    </row>
    <row r="1643" spans="48:48" x14ac:dyDescent="0.25">
      <c r="AV1643" s="27">
        <f t="shared" ca="1" si="662"/>
        <v>47151</v>
      </c>
    </row>
    <row r="1644" spans="48:48" x14ac:dyDescent="0.25">
      <c r="AV1644" s="27">
        <f t="shared" ca="1" si="662"/>
        <v>47152</v>
      </c>
    </row>
    <row r="1645" spans="48:48" x14ac:dyDescent="0.25">
      <c r="AV1645" s="27">
        <f t="shared" ca="1" si="662"/>
        <v>47153</v>
      </c>
    </row>
    <row r="1646" spans="48:48" x14ac:dyDescent="0.25">
      <c r="AV1646" s="27">
        <f t="shared" ca="1" si="662"/>
        <v>47154</v>
      </c>
    </row>
    <row r="1647" spans="48:48" x14ac:dyDescent="0.25">
      <c r="AV1647" s="27">
        <f t="shared" ca="1" si="662"/>
        <v>47155</v>
      </c>
    </row>
    <row r="1648" spans="48:48" x14ac:dyDescent="0.25">
      <c r="AV1648" s="27">
        <f t="shared" ca="1" si="662"/>
        <v>47156</v>
      </c>
    </row>
    <row r="1649" spans="48:48" x14ac:dyDescent="0.25">
      <c r="AV1649" s="27">
        <f t="shared" ca="1" si="662"/>
        <v>47157</v>
      </c>
    </row>
    <row r="1650" spans="48:48" x14ac:dyDescent="0.25">
      <c r="AV1650" s="27">
        <f t="shared" ca="1" si="662"/>
        <v>47158</v>
      </c>
    </row>
    <row r="1651" spans="48:48" x14ac:dyDescent="0.25">
      <c r="AV1651" s="27">
        <f t="shared" ca="1" si="662"/>
        <v>47159</v>
      </c>
    </row>
    <row r="1652" spans="48:48" x14ac:dyDescent="0.25">
      <c r="AV1652" s="27">
        <f t="shared" ca="1" si="662"/>
        <v>47160</v>
      </c>
    </row>
    <row r="1653" spans="48:48" x14ac:dyDescent="0.25">
      <c r="AV1653" s="27">
        <f t="shared" ca="1" si="662"/>
        <v>47161</v>
      </c>
    </row>
    <row r="1654" spans="48:48" x14ac:dyDescent="0.25">
      <c r="AV1654" s="27">
        <f t="shared" ca="1" si="662"/>
        <v>47162</v>
      </c>
    </row>
    <row r="1655" spans="48:48" x14ac:dyDescent="0.25">
      <c r="AV1655" s="27">
        <f t="shared" ca="1" si="662"/>
        <v>47163</v>
      </c>
    </row>
    <row r="1656" spans="48:48" x14ac:dyDescent="0.25">
      <c r="AV1656" s="27">
        <f t="shared" ca="1" si="662"/>
        <v>47164</v>
      </c>
    </row>
    <row r="1657" spans="48:48" x14ac:dyDescent="0.25">
      <c r="AV1657" s="27">
        <f t="shared" ca="1" si="662"/>
        <v>47165</v>
      </c>
    </row>
    <row r="1658" spans="48:48" x14ac:dyDescent="0.25">
      <c r="AV1658" s="27">
        <f t="shared" ca="1" si="662"/>
        <v>47166</v>
      </c>
    </row>
    <row r="1659" spans="48:48" x14ac:dyDescent="0.25">
      <c r="AV1659" s="27">
        <f t="shared" ca="1" si="662"/>
        <v>47167</v>
      </c>
    </row>
    <row r="1660" spans="48:48" x14ac:dyDescent="0.25">
      <c r="AV1660" s="27">
        <f t="shared" ca="1" si="662"/>
        <v>47168</v>
      </c>
    </row>
    <row r="1661" spans="48:48" x14ac:dyDescent="0.25">
      <c r="AV1661" s="27">
        <f t="shared" ca="1" si="662"/>
        <v>47169</v>
      </c>
    </row>
    <row r="1662" spans="48:48" x14ac:dyDescent="0.25">
      <c r="AV1662" s="27">
        <f t="shared" ca="1" si="662"/>
        <v>47170</v>
      </c>
    </row>
    <row r="1663" spans="48:48" x14ac:dyDescent="0.25">
      <c r="AV1663" s="27">
        <f t="shared" ca="1" si="662"/>
        <v>47171</v>
      </c>
    </row>
    <row r="1664" spans="48:48" x14ac:dyDescent="0.25">
      <c r="AV1664" s="27">
        <f t="shared" ca="1" si="662"/>
        <v>47172</v>
      </c>
    </row>
    <row r="1665" spans="48:48" x14ac:dyDescent="0.25">
      <c r="AV1665" s="27">
        <f t="shared" ca="1" si="662"/>
        <v>47173</v>
      </c>
    </row>
    <row r="1666" spans="48:48" x14ac:dyDescent="0.25">
      <c r="AV1666" s="27">
        <f t="shared" ca="1" si="662"/>
        <v>47174</v>
      </c>
    </row>
    <row r="1667" spans="48:48" x14ac:dyDescent="0.25">
      <c r="AV1667" s="27">
        <f t="shared" ca="1" si="662"/>
        <v>47175</v>
      </c>
    </row>
    <row r="1668" spans="48:48" x14ac:dyDescent="0.25">
      <c r="AV1668" s="27">
        <f t="shared" ca="1" si="662"/>
        <v>47176</v>
      </c>
    </row>
    <row r="1669" spans="48:48" x14ac:dyDescent="0.25">
      <c r="AV1669" s="27">
        <f t="shared" ca="1" si="662"/>
        <v>47177</v>
      </c>
    </row>
    <row r="1670" spans="48:48" x14ac:dyDescent="0.25">
      <c r="AV1670" s="27">
        <f t="shared" ca="1" si="662"/>
        <v>47178</v>
      </c>
    </row>
    <row r="1671" spans="48:48" x14ac:dyDescent="0.25">
      <c r="AV1671" s="27">
        <f t="shared" ca="1" si="662"/>
        <v>47179</v>
      </c>
    </row>
    <row r="1672" spans="48:48" x14ac:dyDescent="0.25">
      <c r="AV1672" s="27">
        <f t="shared" ca="1" si="662"/>
        <v>47180</v>
      </c>
    </row>
    <row r="1673" spans="48:48" x14ac:dyDescent="0.25">
      <c r="AV1673" s="27">
        <f t="shared" ca="1" si="662"/>
        <v>47181</v>
      </c>
    </row>
    <row r="1674" spans="48:48" x14ac:dyDescent="0.25">
      <c r="AV1674" s="27">
        <f t="shared" ca="1" si="662"/>
        <v>47182</v>
      </c>
    </row>
    <row r="1675" spans="48:48" x14ac:dyDescent="0.25">
      <c r="AV1675" s="27">
        <f t="shared" ca="1" si="662"/>
        <v>47183</v>
      </c>
    </row>
    <row r="1676" spans="48:48" x14ac:dyDescent="0.25">
      <c r="AV1676" s="27">
        <f t="shared" ca="1" si="662"/>
        <v>47184</v>
      </c>
    </row>
    <row r="1677" spans="48:48" x14ac:dyDescent="0.25">
      <c r="AV1677" s="27">
        <f t="shared" ca="1" si="662"/>
        <v>47185</v>
      </c>
    </row>
    <row r="1678" spans="48:48" x14ac:dyDescent="0.25">
      <c r="AV1678" s="27">
        <f t="shared" ref="AV1678:AV1741" ca="1" si="663">AV1677+1</f>
        <v>47186</v>
      </c>
    </row>
    <row r="1679" spans="48:48" x14ac:dyDescent="0.25">
      <c r="AV1679" s="27">
        <f t="shared" ca="1" si="663"/>
        <v>47187</v>
      </c>
    </row>
    <row r="1680" spans="48:48" x14ac:dyDescent="0.25">
      <c r="AV1680" s="27">
        <f t="shared" ca="1" si="663"/>
        <v>47188</v>
      </c>
    </row>
    <row r="1681" spans="48:48" x14ac:dyDescent="0.25">
      <c r="AV1681" s="27">
        <f t="shared" ca="1" si="663"/>
        <v>47189</v>
      </c>
    </row>
    <row r="1682" spans="48:48" x14ac:dyDescent="0.25">
      <c r="AV1682" s="27">
        <f t="shared" ca="1" si="663"/>
        <v>47190</v>
      </c>
    </row>
    <row r="1683" spans="48:48" x14ac:dyDescent="0.25">
      <c r="AV1683" s="27">
        <f t="shared" ca="1" si="663"/>
        <v>47191</v>
      </c>
    </row>
    <row r="1684" spans="48:48" x14ac:dyDescent="0.25">
      <c r="AV1684" s="27">
        <f t="shared" ca="1" si="663"/>
        <v>47192</v>
      </c>
    </row>
    <row r="1685" spans="48:48" x14ac:dyDescent="0.25">
      <c r="AV1685" s="27">
        <f t="shared" ca="1" si="663"/>
        <v>47193</v>
      </c>
    </row>
    <row r="1686" spans="48:48" x14ac:dyDescent="0.25">
      <c r="AV1686" s="27">
        <f t="shared" ca="1" si="663"/>
        <v>47194</v>
      </c>
    </row>
    <row r="1687" spans="48:48" x14ac:dyDescent="0.25">
      <c r="AV1687" s="27">
        <f t="shared" ca="1" si="663"/>
        <v>47195</v>
      </c>
    </row>
    <row r="1688" spans="48:48" x14ac:dyDescent="0.25">
      <c r="AV1688" s="27">
        <f t="shared" ca="1" si="663"/>
        <v>47196</v>
      </c>
    </row>
    <row r="1689" spans="48:48" x14ac:dyDescent="0.25">
      <c r="AV1689" s="27">
        <f t="shared" ca="1" si="663"/>
        <v>47197</v>
      </c>
    </row>
    <row r="1690" spans="48:48" x14ac:dyDescent="0.25">
      <c r="AV1690" s="27">
        <f t="shared" ca="1" si="663"/>
        <v>47198</v>
      </c>
    </row>
    <row r="1691" spans="48:48" x14ac:dyDescent="0.25">
      <c r="AV1691" s="27">
        <f t="shared" ca="1" si="663"/>
        <v>47199</v>
      </c>
    </row>
    <row r="1692" spans="48:48" x14ac:dyDescent="0.25">
      <c r="AV1692" s="27">
        <f t="shared" ca="1" si="663"/>
        <v>47200</v>
      </c>
    </row>
    <row r="1693" spans="48:48" x14ac:dyDescent="0.25">
      <c r="AV1693" s="27">
        <f t="shared" ca="1" si="663"/>
        <v>47201</v>
      </c>
    </row>
    <row r="1694" spans="48:48" x14ac:dyDescent="0.25">
      <c r="AV1694" s="27">
        <f t="shared" ca="1" si="663"/>
        <v>47202</v>
      </c>
    </row>
    <row r="1695" spans="48:48" x14ac:dyDescent="0.25">
      <c r="AV1695" s="27">
        <f t="shared" ca="1" si="663"/>
        <v>47203</v>
      </c>
    </row>
    <row r="1696" spans="48:48" x14ac:dyDescent="0.25">
      <c r="AV1696" s="27">
        <f t="shared" ca="1" si="663"/>
        <v>47204</v>
      </c>
    </row>
    <row r="1697" spans="48:48" x14ac:dyDescent="0.25">
      <c r="AV1697" s="27">
        <f t="shared" ca="1" si="663"/>
        <v>47205</v>
      </c>
    </row>
    <row r="1698" spans="48:48" x14ac:dyDescent="0.25">
      <c r="AV1698" s="27">
        <f t="shared" ca="1" si="663"/>
        <v>47206</v>
      </c>
    </row>
    <row r="1699" spans="48:48" x14ac:dyDescent="0.25">
      <c r="AV1699" s="27">
        <f t="shared" ca="1" si="663"/>
        <v>47207</v>
      </c>
    </row>
    <row r="1700" spans="48:48" x14ac:dyDescent="0.25">
      <c r="AV1700" s="27">
        <f t="shared" ca="1" si="663"/>
        <v>47208</v>
      </c>
    </row>
    <row r="1701" spans="48:48" x14ac:dyDescent="0.25">
      <c r="AV1701" s="27">
        <f t="shared" ca="1" si="663"/>
        <v>47209</v>
      </c>
    </row>
    <row r="1702" spans="48:48" x14ac:dyDescent="0.25">
      <c r="AV1702" s="27">
        <f t="shared" ca="1" si="663"/>
        <v>47210</v>
      </c>
    </row>
    <row r="1703" spans="48:48" x14ac:dyDescent="0.25">
      <c r="AV1703" s="27">
        <f t="shared" ca="1" si="663"/>
        <v>47211</v>
      </c>
    </row>
    <row r="1704" spans="48:48" x14ac:dyDescent="0.25">
      <c r="AV1704" s="27">
        <f t="shared" ca="1" si="663"/>
        <v>47212</v>
      </c>
    </row>
    <row r="1705" spans="48:48" x14ac:dyDescent="0.25">
      <c r="AV1705" s="27">
        <f t="shared" ca="1" si="663"/>
        <v>47213</v>
      </c>
    </row>
    <row r="1706" spans="48:48" x14ac:dyDescent="0.25">
      <c r="AV1706" s="27">
        <f t="shared" ca="1" si="663"/>
        <v>47214</v>
      </c>
    </row>
    <row r="1707" spans="48:48" x14ac:dyDescent="0.25">
      <c r="AV1707" s="27">
        <f t="shared" ca="1" si="663"/>
        <v>47215</v>
      </c>
    </row>
    <row r="1708" spans="48:48" x14ac:dyDescent="0.25">
      <c r="AV1708" s="27">
        <f t="shared" ca="1" si="663"/>
        <v>47216</v>
      </c>
    </row>
    <row r="1709" spans="48:48" x14ac:dyDescent="0.25">
      <c r="AV1709" s="27">
        <f t="shared" ca="1" si="663"/>
        <v>47217</v>
      </c>
    </row>
    <row r="1710" spans="48:48" x14ac:dyDescent="0.25">
      <c r="AV1710" s="27">
        <f t="shared" ca="1" si="663"/>
        <v>47218</v>
      </c>
    </row>
    <row r="1711" spans="48:48" x14ac:dyDescent="0.25">
      <c r="AV1711" s="27">
        <f t="shared" ca="1" si="663"/>
        <v>47219</v>
      </c>
    </row>
    <row r="1712" spans="48:48" x14ac:dyDescent="0.25">
      <c r="AV1712" s="27">
        <f t="shared" ca="1" si="663"/>
        <v>47220</v>
      </c>
    </row>
    <row r="1713" spans="48:48" x14ac:dyDescent="0.25">
      <c r="AV1713" s="27">
        <f t="shared" ca="1" si="663"/>
        <v>47221</v>
      </c>
    </row>
    <row r="1714" spans="48:48" x14ac:dyDescent="0.25">
      <c r="AV1714" s="27">
        <f t="shared" ca="1" si="663"/>
        <v>47222</v>
      </c>
    </row>
    <row r="1715" spans="48:48" x14ac:dyDescent="0.25">
      <c r="AV1715" s="27">
        <f t="shared" ca="1" si="663"/>
        <v>47223</v>
      </c>
    </row>
    <row r="1716" spans="48:48" x14ac:dyDescent="0.25">
      <c r="AV1716" s="27">
        <f t="shared" ca="1" si="663"/>
        <v>47224</v>
      </c>
    </row>
    <row r="1717" spans="48:48" x14ac:dyDescent="0.25">
      <c r="AV1717" s="27">
        <f t="shared" ca="1" si="663"/>
        <v>47225</v>
      </c>
    </row>
    <row r="1718" spans="48:48" x14ac:dyDescent="0.25">
      <c r="AV1718" s="27">
        <f t="shared" ca="1" si="663"/>
        <v>47226</v>
      </c>
    </row>
    <row r="1719" spans="48:48" x14ac:dyDescent="0.25">
      <c r="AV1719" s="27">
        <f t="shared" ca="1" si="663"/>
        <v>47227</v>
      </c>
    </row>
    <row r="1720" spans="48:48" x14ac:dyDescent="0.25">
      <c r="AV1720" s="27">
        <f t="shared" ca="1" si="663"/>
        <v>47228</v>
      </c>
    </row>
    <row r="1721" spans="48:48" x14ac:dyDescent="0.25">
      <c r="AV1721" s="27">
        <f t="shared" ca="1" si="663"/>
        <v>47229</v>
      </c>
    </row>
    <row r="1722" spans="48:48" x14ac:dyDescent="0.25">
      <c r="AV1722" s="27">
        <f t="shared" ca="1" si="663"/>
        <v>47230</v>
      </c>
    </row>
    <row r="1723" spans="48:48" x14ac:dyDescent="0.25">
      <c r="AV1723" s="27">
        <f t="shared" ca="1" si="663"/>
        <v>47231</v>
      </c>
    </row>
    <row r="1724" spans="48:48" x14ac:dyDescent="0.25">
      <c r="AV1724" s="27">
        <f t="shared" ca="1" si="663"/>
        <v>47232</v>
      </c>
    </row>
    <row r="1725" spans="48:48" x14ac:dyDescent="0.25">
      <c r="AV1725" s="27">
        <f t="shared" ca="1" si="663"/>
        <v>47233</v>
      </c>
    </row>
    <row r="1726" spans="48:48" x14ac:dyDescent="0.25">
      <c r="AV1726" s="27">
        <f t="shared" ca="1" si="663"/>
        <v>47234</v>
      </c>
    </row>
    <row r="1727" spans="48:48" x14ac:dyDescent="0.25">
      <c r="AV1727" s="27">
        <f t="shared" ca="1" si="663"/>
        <v>47235</v>
      </c>
    </row>
    <row r="1728" spans="48:48" x14ac:dyDescent="0.25">
      <c r="AV1728" s="27">
        <f t="shared" ca="1" si="663"/>
        <v>47236</v>
      </c>
    </row>
    <row r="1729" spans="48:48" x14ac:dyDescent="0.25">
      <c r="AV1729" s="27">
        <f t="shared" ca="1" si="663"/>
        <v>47237</v>
      </c>
    </row>
    <row r="1730" spans="48:48" x14ac:dyDescent="0.25">
      <c r="AV1730" s="27">
        <f t="shared" ca="1" si="663"/>
        <v>47238</v>
      </c>
    </row>
    <row r="1731" spans="48:48" x14ac:dyDescent="0.25">
      <c r="AV1731" s="27">
        <f t="shared" ca="1" si="663"/>
        <v>47239</v>
      </c>
    </row>
    <row r="1732" spans="48:48" x14ac:dyDescent="0.25">
      <c r="AV1732" s="27">
        <f t="shared" ca="1" si="663"/>
        <v>47240</v>
      </c>
    </row>
    <row r="1733" spans="48:48" x14ac:dyDescent="0.25">
      <c r="AV1733" s="27">
        <f t="shared" ca="1" si="663"/>
        <v>47241</v>
      </c>
    </row>
    <row r="1734" spans="48:48" x14ac:dyDescent="0.25">
      <c r="AV1734" s="27">
        <f t="shared" ca="1" si="663"/>
        <v>47242</v>
      </c>
    </row>
    <row r="1735" spans="48:48" x14ac:dyDescent="0.25">
      <c r="AV1735" s="27">
        <f t="shared" ca="1" si="663"/>
        <v>47243</v>
      </c>
    </row>
    <row r="1736" spans="48:48" x14ac:dyDescent="0.25">
      <c r="AV1736" s="27">
        <f t="shared" ca="1" si="663"/>
        <v>47244</v>
      </c>
    </row>
    <row r="1737" spans="48:48" x14ac:dyDescent="0.25">
      <c r="AV1737" s="27">
        <f t="shared" ca="1" si="663"/>
        <v>47245</v>
      </c>
    </row>
    <row r="1738" spans="48:48" x14ac:dyDescent="0.25">
      <c r="AV1738" s="27">
        <f t="shared" ca="1" si="663"/>
        <v>47246</v>
      </c>
    </row>
    <row r="1739" spans="48:48" x14ac:dyDescent="0.25">
      <c r="AV1739" s="27">
        <f t="shared" ca="1" si="663"/>
        <v>47247</v>
      </c>
    </row>
    <row r="1740" spans="48:48" x14ac:dyDescent="0.25">
      <c r="AV1740" s="27">
        <f t="shared" ca="1" si="663"/>
        <v>47248</v>
      </c>
    </row>
    <row r="1741" spans="48:48" x14ac:dyDescent="0.25">
      <c r="AV1741" s="27">
        <f t="shared" ca="1" si="663"/>
        <v>47249</v>
      </c>
    </row>
    <row r="1742" spans="48:48" x14ac:dyDescent="0.25">
      <c r="AV1742" s="27">
        <f t="shared" ref="AV1742:AV1805" ca="1" si="664">AV1741+1</f>
        <v>47250</v>
      </c>
    </row>
    <row r="1743" spans="48:48" x14ac:dyDescent="0.25">
      <c r="AV1743" s="27">
        <f t="shared" ca="1" si="664"/>
        <v>47251</v>
      </c>
    </row>
    <row r="1744" spans="48:48" x14ac:dyDescent="0.25">
      <c r="AV1744" s="27">
        <f t="shared" ca="1" si="664"/>
        <v>47252</v>
      </c>
    </row>
    <row r="1745" spans="48:48" x14ac:dyDescent="0.25">
      <c r="AV1745" s="27">
        <f t="shared" ca="1" si="664"/>
        <v>47253</v>
      </c>
    </row>
    <row r="1746" spans="48:48" x14ac:dyDescent="0.25">
      <c r="AV1746" s="27">
        <f t="shared" ca="1" si="664"/>
        <v>47254</v>
      </c>
    </row>
    <row r="1747" spans="48:48" x14ac:dyDescent="0.25">
      <c r="AV1747" s="27">
        <f t="shared" ca="1" si="664"/>
        <v>47255</v>
      </c>
    </row>
    <row r="1748" spans="48:48" x14ac:dyDescent="0.25">
      <c r="AV1748" s="27">
        <f t="shared" ca="1" si="664"/>
        <v>47256</v>
      </c>
    </row>
    <row r="1749" spans="48:48" x14ac:dyDescent="0.25">
      <c r="AV1749" s="27">
        <f t="shared" ca="1" si="664"/>
        <v>47257</v>
      </c>
    </row>
    <row r="1750" spans="48:48" x14ac:dyDescent="0.25">
      <c r="AV1750" s="27">
        <f t="shared" ca="1" si="664"/>
        <v>47258</v>
      </c>
    </row>
    <row r="1751" spans="48:48" x14ac:dyDescent="0.25">
      <c r="AV1751" s="27">
        <f t="shared" ca="1" si="664"/>
        <v>47259</v>
      </c>
    </row>
    <row r="1752" spans="48:48" x14ac:dyDescent="0.25">
      <c r="AV1752" s="27">
        <f t="shared" ca="1" si="664"/>
        <v>47260</v>
      </c>
    </row>
    <row r="1753" spans="48:48" x14ac:dyDescent="0.25">
      <c r="AV1753" s="27">
        <f t="shared" ca="1" si="664"/>
        <v>47261</v>
      </c>
    </row>
    <row r="1754" spans="48:48" x14ac:dyDescent="0.25">
      <c r="AV1754" s="27">
        <f t="shared" ca="1" si="664"/>
        <v>47262</v>
      </c>
    </row>
    <row r="1755" spans="48:48" x14ac:dyDescent="0.25">
      <c r="AV1755" s="27">
        <f t="shared" ca="1" si="664"/>
        <v>47263</v>
      </c>
    </row>
    <row r="1756" spans="48:48" x14ac:dyDescent="0.25">
      <c r="AV1756" s="27">
        <f t="shared" ca="1" si="664"/>
        <v>47264</v>
      </c>
    </row>
    <row r="1757" spans="48:48" x14ac:dyDescent="0.25">
      <c r="AV1757" s="27">
        <f t="shared" ca="1" si="664"/>
        <v>47265</v>
      </c>
    </row>
    <row r="1758" spans="48:48" x14ac:dyDescent="0.25">
      <c r="AV1758" s="27">
        <f t="shared" ca="1" si="664"/>
        <v>47266</v>
      </c>
    </row>
    <row r="1759" spans="48:48" x14ac:dyDescent="0.25">
      <c r="AV1759" s="27">
        <f t="shared" ca="1" si="664"/>
        <v>47267</v>
      </c>
    </row>
    <row r="1760" spans="48:48" x14ac:dyDescent="0.25">
      <c r="AV1760" s="27">
        <f t="shared" ca="1" si="664"/>
        <v>47268</v>
      </c>
    </row>
    <row r="1761" spans="48:48" x14ac:dyDescent="0.25">
      <c r="AV1761" s="27">
        <f t="shared" ca="1" si="664"/>
        <v>47269</v>
      </c>
    </row>
    <row r="1762" spans="48:48" x14ac:dyDescent="0.25">
      <c r="AV1762" s="27">
        <f t="shared" ca="1" si="664"/>
        <v>47270</v>
      </c>
    </row>
    <row r="1763" spans="48:48" x14ac:dyDescent="0.25">
      <c r="AV1763" s="27">
        <f t="shared" ca="1" si="664"/>
        <v>47271</v>
      </c>
    </row>
    <row r="1764" spans="48:48" x14ac:dyDescent="0.25">
      <c r="AV1764" s="27">
        <f t="shared" ca="1" si="664"/>
        <v>47272</v>
      </c>
    </row>
    <row r="1765" spans="48:48" x14ac:dyDescent="0.25">
      <c r="AV1765" s="27">
        <f t="shared" ca="1" si="664"/>
        <v>47273</v>
      </c>
    </row>
    <row r="1766" spans="48:48" x14ac:dyDescent="0.25">
      <c r="AV1766" s="27">
        <f t="shared" ca="1" si="664"/>
        <v>47274</v>
      </c>
    </row>
    <row r="1767" spans="48:48" x14ac:dyDescent="0.25">
      <c r="AV1767" s="27">
        <f t="shared" ca="1" si="664"/>
        <v>47275</v>
      </c>
    </row>
    <row r="1768" spans="48:48" x14ac:dyDescent="0.25">
      <c r="AV1768" s="27">
        <f t="shared" ca="1" si="664"/>
        <v>47276</v>
      </c>
    </row>
    <row r="1769" spans="48:48" x14ac:dyDescent="0.25">
      <c r="AV1769" s="27">
        <f t="shared" ca="1" si="664"/>
        <v>47277</v>
      </c>
    </row>
    <row r="1770" spans="48:48" x14ac:dyDescent="0.25">
      <c r="AV1770" s="27">
        <f t="shared" ca="1" si="664"/>
        <v>47278</v>
      </c>
    </row>
    <row r="1771" spans="48:48" x14ac:dyDescent="0.25">
      <c r="AV1771" s="27">
        <f t="shared" ca="1" si="664"/>
        <v>47279</v>
      </c>
    </row>
    <row r="1772" spans="48:48" x14ac:dyDescent="0.25">
      <c r="AV1772" s="27">
        <f t="shared" ca="1" si="664"/>
        <v>47280</v>
      </c>
    </row>
    <row r="1773" spans="48:48" x14ac:dyDescent="0.25">
      <c r="AV1773" s="27">
        <f t="shared" ca="1" si="664"/>
        <v>47281</v>
      </c>
    </row>
    <row r="1774" spans="48:48" x14ac:dyDescent="0.25">
      <c r="AV1774" s="27">
        <f t="shared" ca="1" si="664"/>
        <v>47282</v>
      </c>
    </row>
    <row r="1775" spans="48:48" x14ac:dyDescent="0.25">
      <c r="AV1775" s="27">
        <f t="shared" ca="1" si="664"/>
        <v>47283</v>
      </c>
    </row>
    <row r="1776" spans="48:48" x14ac:dyDescent="0.25">
      <c r="AV1776" s="27">
        <f t="shared" ca="1" si="664"/>
        <v>47284</v>
      </c>
    </row>
    <row r="1777" spans="48:48" x14ac:dyDescent="0.25">
      <c r="AV1777" s="27">
        <f t="shared" ca="1" si="664"/>
        <v>47285</v>
      </c>
    </row>
    <row r="1778" spans="48:48" x14ac:dyDescent="0.25">
      <c r="AV1778" s="27">
        <f t="shared" ca="1" si="664"/>
        <v>47286</v>
      </c>
    </row>
    <row r="1779" spans="48:48" x14ac:dyDescent="0.25">
      <c r="AV1779" s="27">
        <f t="shared" ca="1" si="664"/>
        <v>47287</v>
      </c>
    </row>
    <row r="1780" spans="48:48" x14ac:dyDescent="0.25">
      <c r="AV1780" s="27">
        <f t="shared" ca="1" si="664"/>
        <v>47288</v>
      </c>
    </row>
    <row r="1781" spans="48:48" x14ac:dyDescent="0.25">
      <c r="AV1781" s="27">
        <f t="shared" ca="1" si="664"/>
        <v>47289</v>
      </c>
    </row>
    <row r="1782" spans="48:48" x14ac:dyDescent="0.25">
      <c r="AV1782" s="27">
        <f t="shared" ca="1" si="664"/>
        <v>47290</v>
      </c>
    </row>
    <row r="1783" spans="48:48" x14ac:dyDescent="0.25">
      <c r="AV1783" s="27">
        <f t="shared" ca="1" si="664"/>
        <v>47291</v>
      </c>
    </row>
    <row r="1784" spans="48:48" x14ac:dyDescent="0.25">
      <c r="AV1784" s="27">
        <f t="shared" ca="1" si="664"/>
        <v>47292</v>
      </c>
    </row>
    <row r="1785" spans="48:48" x14ac:dyDescent="0.25">
      <c r="AV1785" s="27">
        <f t="shared" ca="1" si="664"/>
        <v>47293</v>
      </c>
    </row>
    <row r="1786" spans="48:48" x14ac:dyDescent="0.25">
      <c r="AV1786" s="27">
        <f t="shared" ca="1" si="664"/>
        <v>47294</v>
      </c>
    </row>
    <row r="1787" spans="48:48" x14ac:dyDescent="0.25">
      <c r="AV1787" s="27">
        <f t="shared" ca="1" si="664"/>
        <v>47295</v>
      </c>
    </row>
    <row r="1788" spans="48:48" x14ac:dyDescent="0.25">
      <c r="AV1788" s="27">
        <f t="shared" ca="1" si="664"/>
        <v>47296</v>
      </c>
    </row>
    <row r="1789" spans="48:48" x14ac:dyDescent="0.25">
      <c r="AV1789" s="27">
        <f t="shared" ca="1" si="664"/>
        <v>47297</v>
      </c>
    </row>
    <row r="1790" spans="48:48" x14ac:dyDescent="0.25">
      <c r="AV1790" s="27">
        <f t="shared" ca="1" si="664"/>
        <v>47298</v>
      </c>
    </row>
    <row r="1791" spans="48:48" x14ac:dyDescent="0.25">
      <c r="AV1791" s="27">
        <f t="shared" ca="1" si="664"/>
        <v>47299</v>
      </c>
    </row>
    <row r="1792" spans="48:48" x14ac:dyDescent="0.25">
      <c r="AV1792" s="27">
        <f t="shared" ca="1" si="664"/>
        <v>47300</v>
      </c>
    </row>
    <row r="1793" spans="48:48" x14ac:dyDescent="0.25">
      <c r="AV1793" s="27">
        <f t="shared" ca="1" si="664"/>
        <v>47301</v>
      </c>
    </row>
    <row r="1794" spans="48:48" x14ac:dyDescent="0.25">
      <c r="AV1794" s="27">
        <f t="shared" ca="1" si="664"/>
        <v>47302</v>
      </c>
    </row>
    <row r="1795" spans="48:48" x14ac:dyDescent="0.25">
      <c r="AV1795" s="27">
        <f t="shared" ca="1" si="664"/>
        <v>47303</v>
      </c>
    </row>
    <row r="1796" spans="48:48" x14ac:dyDescent="0.25">
      <c r="AV1796" s="27">
        <f t="shared" ca="1" si="664"/>
        <v>47304</v>
      </c>
    </row>
    <row r="1797" spans="48:48" x14ac:dyDescent="0.25">
      <c r="AV1797" s="27">
        <f t="shared" ca="1" si="664"/>
        <v>47305</v>
      </c>
    </row>
    <row r="1798" spans="48:48" x14ac:dyDescent="0.25">
      <c r="AV1798" s="27">
        <f t="shared" ca="1" si="664"/>
        <v>47306</v>
      </c>
    </row>
    <row r="1799" spans="48:48" x14ac:dyDescent="0.25">
      <c r="AV1799" s="27">
        <f t="shared" ca="1" si="664"/>
        <v>47307</v>
      </c>
    </row>
    <row r="1800" spans="48:48" x14ac:dyDescent="0.25">
      <c r="AV1800" s="27">
        <f t="shared" ca="1" si="664"/>
        <v>47308</v>
      </c>
    </row>
    <row r="1801" spans="48:48" x14ac:dyDescent="0.25">
      <c r="AV1801" s="27">
        <f t="shared" ca="1" si="664"/>
        <v>47309</v>
      </c>
    </row>
    <row r="1802" spans="48:48" x14ac:dyDescent="0.25">
      <c r="AV1802" s="27">
        <f t="shared" ca="1" si="664"/>
        <v>47310</v>
      </c>
    </row>
    <row r="1803" spans="48:48" x14ac:dyDescent="0.25">
      <c r="AV1803" s="27">
        <f t="shared" ca="1" si="664"/>
        <v>47311</v>
      </c>
    </row>
    <row r="1804" spans="48:48" x14ac:dyDescent="0.25">
      <c r="AV1804" s="27">
        <f t="shared" ca="1" si="664"/>
        <v>47312</v>
      </c>
    </row>
    <row r="1805" spans="48:48" x14ac:dyDescent="0.25">
      <c r="AV1805" s="27">
        <f t="shared" ca="1" si="664"/>
        <v>47313</v>
      </c>
    </row>
    <row r="1806" spans="48:48" x14ac:dyDescent="0.25">
      <c r="AV1806" s="27">
        <f t="shared" ref="AV1806:AV1869" ca="1" si="665">AV1805+1</f>
        <v>47314</v>
      </c>
    </row>
    <row r="1807" spans="48:48" x14ac:dyDescent="0.25">
      <c r="AV1807" s="27">
        <f t="shared" ca="1" si="665"/>
        <v>47315</v>
      </c>
    </row>
    <row r="1808" spans="48:48" x14ac:dyDescent="0.25">
      <c r="AV1808" s="27">
        <f t="shared" ca="1" si="665"/>
        <v>47316</v>
      </c>
    </row>
    <row r="1809" spans="48:48" x14ac:dyDescent="0.25">
      <c r="AV1809" s="27">
        <f t="shared" ca="1" si="665"/>
        <v>47317</v>
      </c>
    </row>
    <row r="1810" spans="48:48" x14ac:dyDescent="0.25">
      <c r="AV1810" s="27">
        <f t="shared" ca="1" si="665"/>
        <v>47318</v>
      </c>
    </row>
    <row r="1811" spans="48:48" x14ac:dyDescent="0.25">
      <c r="AV1811" s="27">
        <f t="shared" ca="1" si="665"/>
        <v>47319</v>
      </c>
    </row>
    <row r="1812" spans="48:48" x14ac:dyDescent="0.25">
      <c r="AV1812" s="27">
        <f t="shared" ca="1" si="665"/>
        <v>47320</v>
      </c>
    </row>
    <row r="1813" spans="48:48" x14ac:dyDescent="0.25">
      <c r="AV1813" s="27">
        <f t="shared" ca="1" si="665"/>
        <v>47321</v>
      </c>
    </row>
    <row r="1814" spans="48:48" x14ac:dyDescent="0.25">
      <c r="AV1814" s="27">
        <f t="shared" ca="1" si="665"/>
        <v>47322</v>
      </c>
    </row>
    <row r="1815" spans="48:48" x14ac:dyDescent="0.25">
      <c r="AV1815" s="27">
        <f t="shared" ca="1" si="665"/>
        <v>47323</v>
      </c>
    </row>
    <row r="1816" spans="48:48" x14ac:dyDescent="0.25">
      <c r="AV1816" s="27">
        <f t="shared" ca="1" si="665"/>
        <v>47324</v>
      </c>
    </row>
    <row r="1817" spans="48:48" x14ac:dyDescent="0.25">
      <c r="AV1817" s="27">
        <f t="shared" ca="1" si="665"/>
        <v>47325</v>
      </c>
    </row>
    <row r="1818" spans="48:48" x14ac:dyDescent="0.25">
      <c r="AV1818" s="27">
        <f t="shared" ca="1" si="665"/>
        <v>47326</v>
      </c>
    </row>
    <row r="1819" spans="48:48" x14ac:dyDescent="0.25">
      <c r="AV1819" s="27">
        <f t="shared" ca="1" si="665"/>
        <v>47327</v>
      </c>
    </row>
    <row r="1820" spans="48:48" x14ac:dyDescent="0.25">
      <c r="AV1820" s="27">
        <f t="shared" ca="1" si="665"/>
        <v>47328</v>
      </c>
    </row>
    <row r="1821" spans="48:48" x14ac:dyDescent="0.25">
      <c r="AV1821" s="27">
        <f t="shared" ca="1" si="665"/>
        <v>47329</v>
      </c>
    </row>
    <row r="1822" spans="48:48" x14ac:dyDescent="0.25">
      <c r="AV1822" s="27">
        <f t="shared" ca="1" si="665"/>
        <v>47330</v>
      </c>
    </row>
    <row r="1823" spans="48:48" x14ac:dyDescent="0.25">
      <c r="AV1823" s="27">
        <f t="shared" ca="1" si="665"/>
        <v>47331</v>
      </c>
    </row>
    <row r="1824" spans="48:48" x14ac:dyDescent="0.25">
      <c r="AV1824" s="27">
        <f t="shared" ca="1" si="665"/>
        <v>47332</v>
      </c>
    </row>
    <row r="1825" spans="48:48" x14ac:dyDescent="0.25">
      <c r="AV1825" s="27">
        <f t="shared" ca="1" si="665"/>
        <v>47333</v>
      </c>
    </row>
    <row r="1826" spans="48:48" x14ac:dyDescent="0.25">
      <c r="AV1826" s="27">
        <f t="shared" ca="1" si="665"/>
        <v>47334</v>
      </c>
    </row>
    <row r="1827" spans="48:48" x14ac:dyDescent="0.25">
      <c r="AV1827" s="27">
        <f t="shared" ca="1" si="665"/>
        <v>47335</v>
      </c>
    </row>
    <row r="1828" spans="48:48" x14ac:dyDescent="0.25">
      <c r="AV1828" s="27">
        <f t="shared" ca="1" si="665"/>
        <v>47336</v>
      </c>
    </row>
    <row r="1829" spans="48:48" x14ac:dyDescent="0.25">
      <c r="AV1829" s="27">
        <f t="shared" ca="1" si="665"/>
        <v>47337</v>
      </c>
    </row>
    <row r="1830" spans="48:48" x14ac:dyDescent="0.25">
      <c r="AV1830" s="27">
        <f t="shared" ca="1" si="665"/>
        <v>47338</v>
      </c>
    </row>
    <row r="1831" spans="48:48" x14ac:dyDescent="0.25">
      <c r="AV1831" s="27">
        <f t="shared" ca="1" si="665"/>
        <v>47339</v>
      </c>
    </row>
    <row r="1832" spans="48:48" x14ac:dyDescent="0.25">
      <c r="AV1832" s="27">
        <f t="shared" ca="1" si="665"/>
        <v>47340</v>
      </c>
    </row>
    <row r="1833" spans="48:48" x14ac:dyDescent="0.25">
      <c r="AV1833" s="27">
        <f t="shared" ca="1" si="665"/>
        <v>47341</v>
      </c>
    </row>
    <row r="1834" spans="48:48" x14ac:dyDescent="0.25">
      <c r="AV1834" s="27">
        <f t="shared" ca="1" si="665"/>
        <v>47342</v>
      </c>
    </row>
    <row r="1835" spans="48:48" x14ac:dyDescent="0.25">
      <c r="AV1835" s="27">
        <f t="shared" ca="1" si="665"/>
        <v>47343</v>
      </c>
    </row>
    <row r="1836" spans="48:48" x14ac:dyDescent="0.25">
      <c r="AV1836" s="27">
        <f t="shared" ca="1" si="665"/>
        <v>47344</v>
      </c>
    </row>
    <row r="1837" spans="48:48" x14ac:dyDescent="0.25">
      <c r="AV1837" s="27">
        <f t="shared" ca="1" si="665"/>
        <v>47345</v>
      </c>
    </row>
    <row r="1838" spans="48:48" x14ac:dyDescent="0.25">
      <c r="AV1838" s="27">
        <f t="shared" ca="1" si="665"/>
        <v>47346</v>
      </c>
    </row>
    <row r="1839" spans="48:48" x14ac:dyDescent="0.25">
      <c r="AV1839" s="27">
        <f t="shared" ca="1" si="665"/>
        <v>47347</v>
      </c>
    </row>
    <row r="1840" spans="48:48" x14ac:dyDescent="0.25">
      <c r="AV1840" s="27">
        <f t="shared" ca="1" si="665"/>
        <v>47348</v>
      </c>
    </row>
    <row r="1841" spans="48:48" x14ac:dyDescent="0.25">
      <c r="AV1841" s="27">
        <f t="shared" ca="1" si="665"/>
        <v>47349</v>
      </c>
    </row>
    <row r="1842" spans="48:48" x14ac:dyDescent="0.25">
      <c r="AV1842" s="27">
        <f t="shared" ca="1" si="665"/>
        <v>47350</v>
      </c>
    </row>
    <row r="1843" spans="48:48" x14ac:dyDescent="0.25">
      <c r="AV1843" s="27">
        <f t="shared" ca="1" si="665"/>
        <v>47351</v>
      </c>
    </row>
    <row r="1844" spans="48:48" x14ac:dyDescent="0.25">
      <c r="AV1844" s="27">
        <f t="shared" ca="1" si="665"/>
        <v>47352</v>
      </c>
    </row>
    <row r="1845" spans="48:48" x14ac:dyDescent="0.25">
      <c r="AV1845" s="27">
        <f t="shared" ca="1" si="665"/>
        <v>47353</v>
      </c>
    </row>
    <row r="1846" spans="48:48" x14ac:dyDescent="0.25">
      <c r="AV1846" s="27">
        <f t="shared" ca="1" si="665"/>
        <v>47354</v>
      </c>
    </row>
    <row r="1847" spans="48:48" x14ac:dyDescent="0.25">
      <c r="AV1847" s="27">
        <f t="shared" ca="1" si="665"/>
        <v>47355</v>
      </c>
    </row>
    <row r="1848" spans="48:48" x14ac:dyDescent="0.25">
      <c r="AV1848" s="27">
        <f t="shared" ca="1" si="665"/>
        <v>47356</v>
      </c>
    </row>
    <row r="1849" spans="48:48" x14ac:dyDescent="0.25">
      <c r="AV1849" s="27">
        <f t="shared" ca="1" si="665"/>
        <v>47357</v>
      </c>
    </row>
    <row r="1850" spans="48:48" x14ac:dyDescent="0.25">
      <c r="AV1850" s="27">
        <f t="shared" ca="1" si="665"/>
        <v>47358</v>
      </c>
    </row>
    <row r="1851" spans="48:48" x14ac:dyDescent="0.25">
      <c r="AV1851" s="27">
        <f t="shared" ca="1" si="665"/>
        <v>47359</v>
      </c>
    </row>
    <row r="1852" spans="48:48" x14ac:dyDescent="0.25">
      <c r="AV1852" s="27">
        <f t="shared" ca="1" si="665"/>
        <v>47360</v>
      </c>
    </row>
    <row r="1853" spans="48:48" x14ac:dyDescent="0.25">
      <c r="AV1853" s="27">
        <f t="shared" ca="1" si="665"/>
        <v>47361</v>
      </c>
    </row>
    <row r="1854" spans="48:48" x14ac:dyDescent="0.25">
      <c r="AV1854" s="27">
        <f t="shared" ca="1" si="665"/>
        <v>47362</v>
      </c>
    </row>
    <row r="1855" spans="48:48" x14ac:dyDescent="0.25">
      <c r="AV1855" s="27">
        <f t="shared" ca="1" si="665"/>
        <v>47363</v>
      </c>
    </row>
    <row r="1856" spans="48:48" x14ac:dyDescent="0.25">
      <c r="AV1856" s="27">
        <f t="shared" ca="1" si="665"/>
        <v>47364</v>
      </c>
    </row>
    <row r="1857" spans="48:48" x14ac:dyDescent="0.25">
      <c r="AV1857" s="27">
        <f t="shared" ca="1" si="665"/>
        <v>47365</v>
      </c>
    </row>
    <row r="1858" spans="48:48" x14ac:dyDescent="0.25">
      <c r="AV1858" s="27">
        <f t="shared" ca="1" si="665"/>
        <v>47366</v>
      </c>
    </row>
    <row r="1859" spans="48:48" x14ac:dyDescent="0.25">
      <c r="AV1859" s="27">
        <f t="shared" ca="1" si="665"/>
        <v>47367</v>
      </c>
    </row>
    <row r="1860" spans="48:48" x14ac:dyDescent="0.25">
      <c r="AV1860" s="27">
        <f t="shared" ca="1" si="665"/>
        <v>47368</v>
      </c>
    </row>
    <row r="1861" spans="48:48" x14ac:dyDescent="0.25">
      <c r="AV1861" s="27">
        <f t="shared" ca="1" si="665"/>
        <v>47369</v>
      </c>
    </row>
    <row r="1862" spans="48:48" x14ac:dyDescent="0.25">
      <c r="AV1862" s="27">
        <f t="shared" ca="1" si="665"/>
        <v>47370</v>
      </c>
    </row>
    <row r="1863" spans="48:48" x14ac:dyDescent="0.25">
      <c r="AV1863" s="27">
        <f t="shared" ca="1" si="665"/>
        <v>47371</v>
      </c>
    </row>
    <row r="1864" spans="48:48" x14ac:dyDescent="0.25">
      <c r="AV1864" s="27">
        <f t="shared" ca="1" si="665"/>
        <v>47372</v>
      </c>
    </row>
    <row r="1865" spans="48:48" x14ac:dyDescent="0.25">
      <c r="AV1865" s="27">
        <f t="shared" ca="1" si="665"/>
        <v>47373</v>
      </c>
    </row>
    <row r="1866" spans="48:48" x14ac:dyDescent="0.25">
      <c r="AV1866" s="27">
        <f t="shared" ca="1" si="665"/>
        <v>47374</v>
      </c>
    </row>
    <row r="1867" spans="48:48" x14ac:dyDescent="0.25">
      <c r="AV1867" s="27">
        <f t="shared" ca="1" si="665"/>
        <v>47375</v>
      </c>
    </row>
    <row r="1868" spans="48:48" x14ac:dyDescent="0.25">
      <c r="AV1868" s="27">
        <f t="shared" ca="1" si="665"/>
        <v>47376</v>
      </c>
    </row>
    <row r="1869" spans="48:48" x14ac:dyDescent="0.25">
      <c r="AV1869" s="27">
        <f t="shared" ca="1" si="665"/>
        <v>47377</v>
      </c>
    </row>
    <row r="1870" spans="48:48" x14ac:dyDescent="0.25">
      <c r="AV1870" s="27">
        <f t="shared" ref="AV1870:AV1933" ca="1" si="666">AV1869+1</f>
        <v>47378</v>
      </c>
    </row>
    <row r="1871" spans="48:48" x14ac:dyDescent="0.25">
      <c r="AV1871" s="27">
        <f t="shared" ca="1" si="666"/>
        <v>47379</v>
      </c>
    </row>
    <row r="1872" spans="48:48" x14ac:dyDescent="0.25">
      <c r="AV1872" s="27">
        <f t="shared" ca="1" si="666"/>
        <v>47380</v>
      </c>
    </row>
    <row r="1873" spans="48:48" x14ac:dyDescent="0.25">
      <c r="AV1873" s="27">
        <f t="shared" ca="1" si="666"/>
        <v>47381</v>
      </c>
    </row>
    <row r="1874" spans="48:48" x14ac:dyDescent="0.25">
      <c r="AV1874" s="27">
        <f t="shared" ca="1" si="666"/>
        <v>47382</v>
      </c>
    </row>
    <row r="1875" spans="48:48" x14ac:dyDescent="0.25">
      <c r="AV1875" s="27">
        <f t="shared" ca="1" si="666"/>
        <v>47383</v>
      </c>
    </row>
    <row r="1876" spans="48:48" x14ac:dyDescent="0.25">
      <c r="AV1876" s="27">
        <f t="shared" ca="1" si="666"/>
        <v>47384</v>
      </c>
    </row>
    <row r="1877" spans="48:48" x14ac:dyDescent="0.25">
      <c r="AV1877" s="27">
        <f t="shared" ca="1" si="666"/>
        <v>47385</v>
      </c>
    </row>
    <row r="1878" spans="48:48" x14ac:dyDescent="0.25">
      <c r="AV1878" s="27">
        <f t="shared" ca="1" si="666"/>
        <v>47386</v>
      </c>
    </row>
    <row r="1879" spans="48:48" x14ac:dyDescent="0.25">
      <c r="AV1879" s="27">
        <f t="shared" ca="1" si="666"/>
        <v>47387</v>
      </c>
    </row>
    <row r="1880" spans="48:48" x14ac:dyDescent="0.25">
      <c r="AV1880" s="27">
        <f t="shared" ca="1" si="666"/>
        <v>47388</v>
      </c>
    </row>
    <row r="1881" spans="48:48" x14ac:dyDescent="0.25">
      <c r="AV1881" s="27">
        <f t="shared" ca="1" si="666"/>
        <v>47389</v>
      </c>
    </row>
    <row r="1882" spans="48:48" x14ac:dyDescent="0.25">
      <c r="AV1882" s="27">
        <f t="shared" ca="1" si="666"/>
        <v>47390</v>
      </c>
    </row>
    <row r="1883" spans="48:48" x14ac:dyDescent="0.25">
      <c r="AV1883" s="27">
        <f t="shared" ca="1" si="666"/>
        <v>47391</v>
      </c>
    </row>
    <row r="1884" spans="48:48" x14ac:dyDescent="0.25">
      <c r="AV1884" s="27">
        <f t="shared" ca="1" si="666"/>
        <v>47392</v>
      </c>
    </row>
    <row r="1885" spans="48:48" x14ac:dyDescent="0.25">
      <c r="AV1885" s="27">
        <f t="shared" ca="1" si="666"/>
        <v>47393</v>
      </c>
    </row>
    <row r="1886" spans="48:48" x14ac:dyDescent="0.25">
      <c r="AV1886" s="27">
        <f t="shared" ca="1" si="666"/>
        <v>47394</v>
      </c>
    </row>
    <row r="1887" spans="48:48" x14ac:dyDescent="0.25">
      <c r="AV1887" s="27">
        <f t="shared" ca="1" si="666"/>
        <v>47395</v>
      </c>
    </row>
    <row r="1888" spans="48:48" x14ac:dyDescent="0.25">
      <c r="AV1888" s="27">
        <f t="shared" ca="1" si="666"/>
        <v>47396</v>
      </c>
    </row>
    <row r="1889" spans="48:48" x14ac:dyDescent="0.25">
      <c r="AV1889" s="27">
        <f t="shared" ca="1" si="666"/>
        <v>47397</v>
      </c>
    </row>
    <row r="1890" spans="48:48" x14ac:dyDescent="0.25">
      <c r="AV1890" s="27">
        <f t="shared" ca="1" si="666"/>
        <v>47398</v>
      </c>
    </row>
    <row r="1891" spans="48:48" x14ac:dyDescent="0.25">
      <c r="AV1891" s="27">
        <f t="shared" ca="1" si="666"/>
        <v>47399</v>
      </c>
    </row>
    <row r="1892" spans="48:48" x14ac:dyDescent="0.25">
      <c r="AV1892" s="27">
        <f t="shared" ca="1" si="666"/>
        <v>47400</v>
      </c>
    </row>
    <row r="1893" spans="48:48" x14ac:dyDescent="0.25">
      <c r="AV1893" s="27">
        <f t="shared" ca="1" si="666"/>
        <v>47401</v>
      </c>
    </row>
    <row r="1894" spans="48:48" x14ac:dyDescent="0.25">
      <c r="AV1894" s="27">
        <f t="shared" ca="1" si="666"/>
        <v>47402</v>
      </c>
    </row>
    <row r="1895" spans="48:48" x14ac:dyDescent="0.25">
      <c r="AV1895" s="27">
        <f t="shared" ca="1" si="666"/>
        <v>47403</v>
      </c>
    </row>
    <row r="1896" spans="48:48" x14ac:dyDescent="0.25">
      <c r="AV1896" s="27">
        <f t="shared" ca="1" si="666"/>
        <v>47404</v>
      </c>
    </row>
    <row r="1897" spans="48:48" x14ac:dyDescent="0.25">
      <c r="AV1897" s="27">
        <f t="shared" ca="1" si="666"/>
        <v>47405</v>
      </c>
    </row>
    <row r="1898" spans="48:48" x14ac:dyDescent="0.25">
      <c r="AV1898" s="27">
        <f t="shared" ca="1" si="666"/>
        <v>47406</v>
      </c>
    </row>
    <row r="1899" spans="48:48" x14ac:dyDescent="0.25">
      <c r="AV1899" s="27">
        <f t="shared" ca="1" si="666"/>
        <v>47407</v>
      </c>
    </row>
    <row r="1900" spans="48:48" x14ac:dyDescent="0.25">
      <c r="AV1900" s="27">
        <f t="shared" ca="1" si="666"/>
        <v>47408</v>
      </c>
    </row>
    <row r="1901" spans="48:48" x14ac:dyDescent="0.25">
      <c r="AV1901" s="27">
        <f t="shared" ca="1" si="666"/>
        <v>47409</v>
      </c>
    </row>
    <row r="1902" spans="48:48" x14ac:dyDescent="0.25">
      <c r="AV1902" s="27">
        <f t="shared" ca="1" si="666"/>
        <v>47410</v>
      </c>
    </row>
    <row r="1903" spans="48:48" x14ac:dyDescent="0.25">
      <c r="AV1903" s="27">
        <f t="shared" ca="1" si="666"/>
        <v>47411</v>
      </c>
    </row>
    <row r="1904" spans="48:48" x14ac:dyDescent="0.25">
      <c r="AV1904" s="27">
        <f t="shared" ca="1" si="666"/>
        <v>47412</v>
      </c>
    </row>
    <row r="1905" spans="48:48" x14ac:dyDescent="0.25">
      <c r="AV1905" s="27">
        <f t="shared" ca="1" si="666"/>
        <v>47413</v>
      </c>
    </row>
    <row r="1906" spans="48:48" x14ac:dyDescent="0.25">
      <c r="AV1906" s="27">
        <f t="shared" ca="1" si="666"/>
        <v>47414</v>
      </c>
    </row>
    <row r="1907" spans="48:48" x14ac:dyDescent="0.25">
      <c r="AV1907" s="27">
        <f t="shared" ca="1" si="666"/>
        <v>47415</v>
      </c>
    </row>
    <row r="1908" spans="48:48" x14ac:dyDescent="0.25">
      <c r="AV1908" s="27">
        <f t="shared" ca="1" si="666"/>
        <v>47416</v>
      </c>
    </row>
    <row r="1909" spans="48:48" x14ac:dyDescent="0.25">
      <c r="AV1909" s="27">
        <f t="shared" ca="1" si="666"/>
        <v>47417</v>
      </c>
    </row>
    <row r="1910" spans="48:48" x14ac:dyDescent="0.25">
      <c r="AV1910" s="27">
        <f t="shared" ca="1" si="666"/>
        <v>47418</v>
      </c>
    </row>
    <row r="1911" spans="48:48" x14ac:dyDescent="0.25">
      <c r="AV1911" s="27">
        <f t="shared" ca="1" si="666"/>
        <v>47419</v>
      </c>
    </row>
    <row r="1912" spans="48:48" x14ac:dyDescent="0.25">
      <c r="AV1912" s="27">
        <f t="shared" ca="1" si="666"/>
        <v>47420</v>
      </c>
    </row>
    <row r="1913" spans="48:48" x14ac:dyDescent="0.25">
      <c r="AV1913" s="27">
        <f t="shared" ca="1" si="666"/>
        <v>47421</v>
      </c>
    </row>
    <row r="1914" spans="48:48" x14ac:dyDescent="0.25">
      <c r="AV1914" s="27">
        <f t="shared" ca="1" si="666"/>
        <v>47422</v>
      </c>
    </row>
    <row r="1915" spans="48:48" x14ac:dyDescent="0.25">
      <c r="AV1915" s="27">
        <f t="shared" ca="1" si="666"/>
        <v>47423</v>
      </c>
    </row>
    <row r="1916" spans="48:48" x14ac:dyDescent="0.25">
      <c r="AV1916" s="27">
        <f t="shared" ca="1" si="666"/>
        <v>47424</v>
      </c>
    </row>
    <row r="1917" spans="48:48" x14ac:dyDescent="0.25">
      <c r="AV1917" s="27">
        <f t="shared" ca="1" si="666"/>
        <v>47425</v>
      </c>
    </row>
    <row r="1918" spans="48:48" x14ac:dyDescent="0.25">
      <c r="AV1918" s="27">
        <f t="shared" ca="1" si="666"/>
        <v>47426</v>
      </c>
    </row>
    <row r="1919" spans="48:48" x14ac:dyDescent="0.25">
      <c r="AV1919" s="27">
        <f t="shared" ca="1" si="666"/>
        <v>47427</v>
      </c>
    </row>
    <row r="1920" spans="48:48" x14ac:dyDescent="0.25">
      <c r="AV1920" s="27">
        <f t="shared" ca="1" si="666"/>
        <v>47428</v>
      </c>
    </row>
    <row r="1921" spans="48:48" x14ac:dyDescent="0.25">
      <c r="AV1921" s="27">
        <f t="shared" ca="1" si="666"/>
        <v>47429</v>
      </c>
    </row>
    <row r="1922" spans="48:48" x14ac:dyDescent="0.25">
      <c r="AV1922" s="27">
        <f t="shared" ca="1" si="666"/>
        <v>47430</v>
      </c>
    </row>
    <row r="1923" spans="48:48" x14ac:dyDescent="0.25">
      <c r="AV1923" s="27">
        <f t="shared" ca="1" si="666"/>
        <v>47431</v>
      </c>
    </row>
    <row r="1924" spans="48:48" x14ac:dyDescent="0.25">
      <c r="AV1924" s="27">
        <f t="shared" ca="1" si="666"/>
        <v>47432</v>
      </c>
    </row>
    <row r="1925" spans="48:48" x14ac:dyDescent="0.25">
      <c r="AV1925" s="27">
        <f t="shared" ca="1" si="666"/>
        <v>47433</v>
      </c>
    </row>
    <row r="1926" spans="48:48" x14ac:dyDescent="0.25">
      <c r="AV1926" s="27">
        <f t="shared" ca="1" si="666"/>
        <v>47434</v>
      </c>
    </row>
    <row r="1927" spans="48:48" x14ac:dyDescent="0.25">
      <c r="AV1927" s="27">
        <f t="shared" ca="1" si="666"/>
        <v>47435</v>
      </c>
    </row>
    <row r="1928" spans="48:48" x14ac:dyDescent="0.25">
      <c r="AV1928" s="27">
        <f t="shared" ca="1" si="666"/>
        <v>47436</v>
      </c>
    </row>
    <row r="1929" spans="48:48" x14ac:dyDescent="0.25">
      <c r="AV1929" s="27">
        <f t="shared" ca="1" si="666"/>
        <v>47437</v>
      </c>
    </row>
    <row r="1930" spans="48:48" x14ac:dyDescent="0.25">
      <c r="AV1930" s="27">
        <f t="shared" ca="1" si="666"/>
        <v>47438</v>
      </c>
    </row>
    <row r="1931" spans="48:48" x14ac:dyDescent="0.25">
      <c r="AV1931" s="27">
        <f t="shared" ca="1" si="666"/>
        <v>47439</v>
      </c>
    </row>
    <row r="1932" spans="48:48" x14ac:dyDescent="0.25">
      <c r="AV1932" s="27">
        <f t="shared" ca="1" si="666"/>
        <v>47440</v>
      </c>
    </row>
    <row r="1933" spans="48:48" x14ac:dyDescent="0.25">
      <c r="AV1933" s="27">
        <f t="shared" ca="1" si="666"/>
        <v>47441</v>
      </c>
    </row>
    <row r="1934" spans="48:48" x14ac:dyDescent="0.25">
      <c r="AV1934" s="27">
        <f t="shared" ref="AV1934:AV1997" ca="1" si="667">AV1933+1</f>
        <v>47442</v>
      </c>
    </row>
    <row r="1935" spans="48:48" x14ac:dyDescent="0.25">
      <c r="AV1935" s="27">
        <f t="shared" ca="1" si="667"/>
        <v>47443</v>
      </c>
    </row>
    <row r="1936" spans="48:48" x14ac:dyDescent="0.25">
      <c r="AV1936" s="27">
        <f t="shared" ca="1" si="667"/>
        <v>47444</v>
      </c>
    </row>
    <row r="1937" spans="48:48" x14ac:dyDescent="0.25">
      <c r="AV1937" s="27">
        <f t="shared" ca="1" si="667"/>
        <v>47445</v>
      </c>
    </row>
    <row r="1938" spans="48:48" x14ac:dyDescent="0.25">
      <c r="AV1938" s="27">
        <f t="shared" ca="1" si="667"/>
        <v>47446</v>
      </c>
    </row>
    <row r="1939" spans="48:48" x14ac:dyDescent="0.25">
      <c r="AV1939" s="27">
        <f t="shared" ca="1" si="667"/>
        <v>47447</v>
      </c>
    </row>
    <row r="1940" spans="48:48" x14ac:dyDescent="0.25">
      <c r="AV1940" s="27">
        <f t="shared" ca="1" si="667"/>
        <v>47448</v>
      </c>
    </row>
    <row r="1941" spans="48:48" x14ac:dyDescent="0.25">
      <c r="AV1941" s="27">
        <f t="shared" ca="1" si="667"/>
        <v>47449</v>
      </c>
    </row>
    <row r="1942" spans="48:48" x14ac:dyDescent="0.25">
      <c r="AV1942" s="27">
        <f t="shared" ca="1" si="667"/>
        <v>47450</v>
      </c>
    </row>
    <row r="1943" spans="48:48" x14ac:dyDescent="0.25">
      <c r="AV1943" s="27">
        <f t="shared" ca="1" si="667"/>
        <v>47451</v>
      </c>
    </row>
    <row r="1944" spans="48:48" x14ac:dyDescent="0.25">
      <c r="AV1944" s="27">
        <f t="shared" ca="1" si="667"/>
        <v>47452</v>
      </c>
    </row>
    <row r="1945" spans="48:48" x14ac:dyDescent="0.25">
      <c r="AV1945" s="27">
        <f t="shared" ca="1" si="667"/>
        <v>47453</v>
      </c>
    </row>
    <row r="1946" spans="48:48" x14ac:dyDescent="0.25">
      <c r="AV1946" s="27">
        <f t="shared" ca="1" si="667"/>
        <v>47454</v>
      </c>
    </row>
    <row r="1947" spans="48:48" x14ac:dyDescent="0.25">
      <c r="AV1947" s="27">
        <f t="shared" ca="1" si="667"/>
        <v>47455</v>
      </c>
    </row>
    <row r="1948" spans="48:48" x14ac:dyDescent="0.25">
      <c r="AV1948" s="27">
        <f t="shared" ca="1" si="667"/>
        <v>47456</v>
      </c>
    </row>
    <row r="1949" spans="48:48" x14ac:dyDescent="0.25">
      <c r="AV1949" s="27">
        <f t="shared" ca="1" si="667"/>
        <v>47457</v>
      </c>
    </row>
    <row r="1950" spans="48:48" x14ac:dyDescent="0.25">
      <c r="AV1950" s="27">
        <f t="shared" ca="1" si="667"/>
        <v>47458</v>
      </c>
    </row>
    <row r="1951" spans="48:48" x14ac:dyDescent="0.25">
      <c r="AV1951" s="27">
        <f t="shared" ca="1" si="667"/>
        <v>47459</v>
      </c>
    </row>
    <row r="1952" spans="48:48" x14ac:dyDescent="0.25">
      <c r="AV1952" s="27">
        <f t="shared" ca="1" si="667"/>
        <v>47460</v>
      </c>
    </row>
    <row r="1953" spans="48:48" x14ac:dyDescent="0.25">
      <c r="AV1953" s="27">
        <f t="shared" ca="1" si="667"/>
        <v>47461</v>
      </c>
    </row>
    <row r="1954" spans="48:48" x14ac:dyDescent="0.25">
      <c r="AV1954" s="27">
        <f t="shared" ca="1" si="667"/>
        <v>47462</v>
      </c>
    </row>
    <row r="1955" spans="48:48" x14ac:dyDescent="0.25">
      <c r="AV1955" s="27">
        <f t="shared" ca="1" si="667"/>
        <v>47463</v>
      </c>
    </row>
    <row r="1956" spans="48:48" x14ac:dyDescent="0.25">
      <c r="AV1956" s="27">
        <f t="shared" ca="1" si="667"/>
        <v>47464</v>
      </c>
    </row>
    <row r="1957" spans="48:48" x14ac:dyDescent="0.25">
      <c r="AV1957" s="27">
        <f t="shared" ca="1" si="667"/>
        <v>47465</v>
      </c>
    </row>
    <row r="1958" spans="48:48" x14ac:dyDescent="0.25">
      <c r="AV1958" s="27">
        <f t="shared" ca="1" si="667"/>
        <v>47466</v>
      </c>
    </row>
    <row r="1959" spans="48:48" x14ac:dyDescent="0.25">
      <c r="AV1959" s="27">
        <f t="shared" ca="1" si="667"/>
        <v>47467</v>
      </c>
    </row>
    <row r="1960" spans="48:48" x14ac:dyDescent="0.25">
      <c r="AV1960" s="27">
        <f t="shared" ca="1" si="667"/>
        <v>47468</v>
      </c>
    </row>
    <row r="1961" spans="48:48" x14ac:dyDescent="0.25">
      <c r="AV1961" s="27">
        <f t="shared" ca="1" si="667"/>
        <v>47469</v>
      </c>
    </row>
    <row r="1962" spans="48:48" x14ac:dyDescent="0.25">
      <c r="AV1962" s="27">
        <f t="shared" ca="1" si="667"/>
        <v>47470</v>
      </c>
    </row>
    <row r="1963" spans="48:48" x14ac:dyDescent="0.25">
      <c r="AV1963" s="27">
        <f t="shared" ca="1" si="667"/>
        <v>47471</v>
      </c>
    </row>
    <row r="1964" spans="48:48" x14ac:dyDescent="0.25">
      <c r="AV1964" s="27">
        <f t="shared" ca="1" si="667"/>
        <v>47472</v>
      </c>
    </row>
    <row r="1965" spans="48:48" x14ac:dyDescent="0.25">
      <c r="AV1965" s="27">
        <f t="shared" ca="1" si="667"/>
        <v>47473</v>
      </c>
    </row>
    <row r="1966" spans="48:48" x14ac:dyDescent="0.25">
      <c r="AV1966" s="27">
        <f t="shared" ca="1" si="667"/>
        <v>47474</v>
      </c>
    </row>
    <row r="1967" spans="48:48" x14ac:dyDescent="0.25">
      <c r="AV1967" s="27">
        <f t="shared" ca="1" si="667"/>
        <v>47475</v>
      </c>
    </row>
    <row r="1968" spans="48:48" x14ac:dyDescent="0.25">
      <c r="AV1968" s="27">
        <f t="shared" ca="1" si="667"/>
        <v>47476</v>
      </c>
    </row>
    <row r="1969" spans="48:48" x14ac:dyDescent="0.25">
      <c r="AV1969" s="27">
        <f t="shared" ca="1" si="667"/>
        <v>47477</v>
      </c>
    </row>
    <row r="1970" spans="48:48" x14ac:dyDescent="0.25">
      <c r="AV1970" s="27">
        <f t="shared" ca="1" si="667"/>
        <v>47478</v>
      </c>
    </row>
    <row r="1971" spans="48:48" x14ac:dyDescent="0.25">
      <c r="AV1971" s="27">
        <f t="shared" ca="1" si="667"/>
        <v>47479</v>
      </c>
    </row>
    <row r="1972" spans="48:48" x14ac:dyDescent="0.25">
      <c r="AV1972" s="27">
        <f t="shared" ca="1" si="667"/>
        <v>47480</v>
      </c>
    </row>
    <row r="1973" spans="48:48" x14ac:dyDescent="0.25">
      <c r="AV1973" s="27">
        <f t="shared" ca="1" si="667"/>
        <v>47481</v>
      </c>
    </row>
    <row r="1974" spans="48:48" x14ac:dyDescent="0.25">
      <c r="AV1974" s="27">
        <f t="shared" ca="1" si="667"/>
        <v>47482</v>
      </c>
    </row>
    <row r="1975" spans="48:48" x14ac:dyDescent="0.25">
      <c r="AV1975" s="27">
        <f t="shared" ca="1" si="667"/>
        <v>47483</v>
      </c>
    </row>
    <row r="1976" spans="48:48" x14ac:dyDescent="0.25">
      <c r="AV1976" s="27">
        <f t="shared" ca="1" si="667"/>
        <v>47484</v>
      </c>
    </row>
    <row r="1977" spans="48:48" x14ac:dyDescent="0.25">
      <c r="AV1977" s="27">
        <f t="shared" ca="1" si="667"/>
        <v>47485</v>
      </c>
    </row>
    <row r="1978" spans="48:48" x14ac:dyDescent="0.25">
      <c r="AV1978" s="27">
        <f t="shared" ca="1" si="667"/>
        <v>47486</v>
      </c>
    </row>
    <row r="1979" spans="48:48" x14ac:dyDescent="0.25">
      <c r="AV1979" s="27">
        <f t="shared" ca="1" si="667"/>
        <v>47487</v>
      </c>
    </row>
    <row r="1980" spans="48:48" x14ac:dyDescent="0.25">
      <c r="AV1980" s="27">
        <f t="shared" ca="1" si="667"/>
        <v>47488</v>
      </c>
    </row>
    <row r="1981" spans="48:48" x14ac:dyDescent="0.25">
      <c r="AV1981" s="27">
        <f t="shared" ca="1" si="667"/>
        <v>47489</v>
      </c>
    </row>
    <row r="1982" spans="48:48" x14ac:dyDescent="0.25">
      <c r="AV1982" s="27">
        <f t="shared" ca="1" si="667"/>
        <v>47490</v>
      </c>
    </row>
    <row r="1983" spans="48:48" x14ac:dyDescent="0.25">
      <c r="AV1983" s="27">
        <f t="shared" ca="1" si="667"/>
        <v>47491</v>
      </c>
    </row>
    <row r="1984" spans="48:48" x14ac:dyDescent="0.25">
      <c r="AV1984" s="27">
        <f t="shared" ca="1" si="667"/>
        <v>47492</v>
      </c>
    </row>
    <row r="1985" spans="48:48" x14ac:dyDescent="0.25">
      <c r="AV1985" s="27">
        <f t="shared" ca="1" si="667"/>
        <v>47493</v>
      </c>
    </row>
    <row r="1986" spans="48:48" x14ac:dyDescent="0.25">
      <c r="AV1986" s="27">
        <f t="shared" ca="1" si="667"/>
        <v>47494</v>
      </c>
    </row>
    <row r="1987" spans="48:48" x14ac:dyDescent="0.25">
      <c r="AV1987" s="27">
        <f t="shared" ca="1" si="667"/>
        <v>47495</v>
      </c>
    </row>
    <row r="1988" spans="48:48" x14ac:dyDescent="0.25">
      <c r="AV1988" s="27">
        <f t="shared" ca="1" si="667"/>
        <v>47496</v>
      </c>
    </row>
    <row r="1989" spans="48:48" x14ac:dyDescent="0.25">
      <c r="AV1989" s="27">
        <f t="shared" ca="1" si="667"/>
        <v>47497</v>
      </c>
    </row>
    <row r="1990" spans="48:48" x14ac:dyDescent="0.25">
      <c r="AV1990" s="27">
        <f t="shared" ca="1" si="667"/>
        <v>47498</v>
      </c>
    </row>
    <row r="1991" spans="48:48" x14ac:dyDescent="0.25">
      <c r="AV1991" s="27">
        <f t="shared" ca="1" si="667"/>
        <v>47499</v>
      </c>
    </row>
    <row r="1992" spans="48:48" x14ac:dyDescent="0.25">
      <c r="AV1992" s="27">
        <f t="shared" ca="1" si="667"/>
        <v>47500</v>
      </c>
    </row>
    <row r="1993" spans="48:48" x14ac:dyDescent="0.25">
      <c r="AV1993" s="27">
        <f t="shared" ca="1" si="667"/>
        <v>47501</v>
      </c>
    </row>
    <row r="1994" spans="48:48" x14ac:dyDescent="0.25">
      <c r="AV1994" s="27">
        <f t="shared" ca="1" si="667"/>
        <v>47502</v>
      </c>
    </row>
    <row r="1995" spans="48:48" x14ac:dyDescent="0.25">
      <c r="AV1995" s="27">
        <f t="shared" ca="1" si="667"/>
        <v>47503</v>
      </c>
    </row>
    <row r="1996" spans="48:48" x14ac:dyDescent="0.25">
      <c r="AV1996" s="27">
        <f t="shared" ca="1" si="667"/>
        <v>47504</v>
      </c>
    </row>
    <row r="1997" spans="48:48" x14ac:dyDescent="0.25">
      <c r="AV1997" s="27">
        <f t="shared" ca="1" si="667"/>
        <v>47505</v>
      </c>
    </row>
    <row r="1998" spans="48:48" x14ac:dyDescent="0.25">
      <c r="AV1998" s="27">
        <f t="shared" ref="AV1998:AV2061" ca="1" si="668">AV1997+1</f>
        <v>47506</v>
      </c>
    </row>
    <row r="1999" spans="48:48" x14ac:dyDescent="0.25">
      <c r="AV1999" s="27">
        <f t="shared" ca="1" si="668"/>
        <v>47507</v>
      </c>
    </row>
    <row r="2000" spans="48:48" x14ac:dyDescent="0.25">
      <c r="AV2000" s="27">
        <f t="shared" ca="1" si="668"/>
        <v>47508</v>
      </c>
    </row>
    <row r="2001" spans="48:48" x14ac:dyDescent="0.25">
      <c r="AV2001" s="27">
        <f t="shared" ca="1" si="668"/>
        <v>47509</v>
      </c>
    </row>
    <row r="2002" spans="48:48" x14ac:dyDescent="0.25">
      <c r="AV2002" s="27">
        <f t="shared" ca="1" si="668"/>
        <v>47510</v>
      </c>
    </row>
    <row r="2003" spans="48:48" x14ac:dyDescent="0.25">
      <c r="AV2003" s="27">
        <f t="shared" ca="1" si="668"/>
        <v>47511</v>
      </c>
    </row>
    <row r="2004" spans="48:48" x14ac:dyDescent="0.25">
      <c r="AV2004" s="27">
        <f t="shared" ca="1" si="668"/>
        <v>47512</v>
      </c>
    </row>
    <row r="2005" spans="48:48" x14ac:dyDescent="0.25">
      <c r="AV2005" s="27">
        <f t="shared" ca="1" si="668"/>
        <v>47513</v>
      </c>
    </row>
    <row r="2006" spans="48:48" x14ac:dyDescent="0.25">
      <c r="AV2006" s="27">
        <f t="shared" ca="1" si="668"/>
        <v>47514</v>
      </c>
    </row>
    <row r="2007" spans="48:48" x14ac:dyDescent="0.25">
      <c r="AV2007" s="27">
        <f t="shared" ca="1" si="668"/>
        <v>47515</v>
      </c>
    </row>
    <row r="2008" spans="48:48" x14ac:dyDescent="0.25">
      <c r="AV2008" s="27">
        <f t="shared" ca="1" si="668"/>
        <v>47516</v>
      </c>
    </row>
    <row r="2009" spans="48:48" x14ac:dyDescent="0.25">
      <c r="AV2009" s="27">
        <f t="shared" ca="1" si="668"/>
        <v>47517</v>
      </c>
    </row>
    <row r="2010" spans="48:48" x14ac:dyDescent="0.25">
      <c r="AV2010" s="27">
        <f t="shared" ca="1" si="668"/>
        <v>47518</v>
      </c>
    </row>
    <row r="2011" spans="48:48" x14ac:dyDescent="0.25">
      <c r="AV2011" s="27">
        <f t="shared" ca="1" si="668"/>
        <v>47519</v>
      </c>
    </row>
    <row r="2012" spans="48:48" x14ac:dyDescent="0.25">
      <c r="AV2012" s="27">
        <f t="shared" ca="1" si="668"/>
        <v>47520</v>
      </c>
    </row>
    <row r="2013" spans="48:48" x14ac:dyDescent="0.25">
      <c r="AV2013" s="27">
        <f t="shared" ca="1" si="668"/>
        <v>47521</v>
      </c>
    </row>
    <row r="2014" spans="48:48" x14ac:dyDescent="0.25">
      <c r="AV2014" s="27">
        <f t="shared" ca="1" si="668"/>
        <v>47522</v>
      </c>
    </row>
    <row r="2015" spans="48:48" x14ac:dyDescent="0.25">
      <c r="AV2015" s="27">
        <f t="shared" ca="1" si="668"/>
        <v>47523</v>
      </c>
    </row>
    <row r="2016" spans="48:48" x14ac:dyDescent="0.25">
      <c r="AV2016" s="27">
        <f t="shared" ca="1" si="668"/>
        <v>47524</v>
      </c>
    </row>
    <row r="2017" spans="48:48" x14ac:dyDescent="0.25">
      <c r="AV2017" s="27">
        <f t="shared" ca="1" si="668"/>
        <v>47525</v>
      </c>
    </row>
    <row r="2018" spans="48:48" x14ac:dyDescent="0.25">
      <c r="AV2018" s="27">
        <f t="shared" ca="1" si="668"/>
        <v>47526</v>
      </c>
    </row>
    <row r="2019" spans="48:48" x14ac:dyDescent="0.25">
      <c r="AV2019" s="27">
        <f t="shared" ca="1" si="668"/>
        <v>47527</v>
      </c>
    </row>
    <row r="2020" spans="48:48" x14ac:dyDescent="0.25">
      <c r="AV2020" s="27">
        <f t="shared" ca="1" si="668"/>
        <v>47528</v>
      </c>
    </row>
    <row r="2021" spans="48:48" x14ac:dyDescent="0.25">
      <c r="AV2021" s="27">
        <f t="shared" ca="1" si="668"/>
        <v>47529</v>
      </c>
    </row>
    <row r="2022" spans="48:48" x14ac:dyDescent="0.25">
      <c r="AV2022" s="27">
        <f t="shared" ca="1" si="668"/>
        <v>47530</v>
      </c>
    </row>
    <row r="2023" spans="48:48" x14ac:dyDescent="0.25">
      <c r="AV2023" s="27">
        <f t="shared" ca="1" si="668"/>
        <v>47531</v>
      </c>
    </row>
    <row r="2024" spans="48:48" x14ac:dyDescent="0.25">
      <c r="AV2024" s="27">
        <f t="shared" ca="1" si="668"/>
        <v>47532</v>
      </c>
    </row>
    <row r="2025" spans="48:48" x14ac:dyDescent="0.25">
      <c r="AV2025" s="27">
        <f t="shared" ca="1" si="668"/>
        <v>47533</v>
      </c>
    </row>
    <row r="2026" spans="48:48" x14ac:dyDescent="0.25">
      <c r="AV2026" s="27">
        <f t="shared" ca="1" si="668"/>
        <v>47534</v>
      </c>
    </row>
    <row r="2027" spans="48:48" x14ac:dyDescent="0.25">
      <c r="AV2027" s="27">
        <f t="shared" ca="1" si="668"/>
        <v>47535</v>
      </c>
    </row>
    <row r="2028" spans="48:48" x14ac:dyDescent="0.25">
      <c r="AV2028" s="27">
        <f t="shared" ca="1" si="668"/>
        <v>47536</v>
      </c>
    </row>
    <row r="2029" spans="48:48" x14ac:dyDescent="0.25">
      <c r="AV2029" s="27">
        <f t="shared" ca="1" si="668"/>
        <v>47537</v>
      </c>
    </row>
    <row r="2030" spans="48:48" x14ac:dyDescent="0.25">
      <c r="AV2030" s="27">
        <f t="shared" ca="1" si="668"/>
        <v>47538</v>
      </c>
    </row>
    <row r="2031" spans="48:48" x14ac:dyDescent="0.25">
      <c r="AV2031" s="27">
        <f t="shared" ca="1" si="668"/>
        <v>47539</v>
      </c>
    </row>
    <row r="2032" spans="48:48" x14ac:dyDescent="0.25">
      <c r="AV2032" s="27">
        <f t="shared" ca="1" si="668"/>
        <v>47540</v>
      </c>
    </row>
    <row r="2033" spans="48:48" x14ac:dyDescent="0.25">
      <c r="AV2033" s="27">
        <f t="shared" ca="1" si="668"/>
        <v>47541</v>
      </c>
    </row>
    <row r="2034" spans="48:48" x14ac:dyDescent="0.25">
      <c r="AV2034" s="27">
        <f t="shared" ca="1" si="668"/>
        <v>47542</v>
      </c>
    </row>
    <row r="2035" spans="48:48" x14ac:dyDescent="0.25">
      <c r="AV2035" s="27">
        <f t="shared" ca="1" si="668"/>
        <v>47543</v>
      </c>
    </row>
    <row r="2036" spans="48:48" x14ac:dyDescent="0.25">
      <c r="AV2036" s="27">
        <f t="shared" ca="1" si="668"/>
        <v>47544</v>
      </c>
    </row>
    <row r="2037" spans="48:48" x14ac:dyDescent="0.25">
      <c r="AV2037" s="27">
        <f t="shared" ca="1" si="668"/>
        <v>47545</v>
      </c>
    </row>
    <row r="2038" spans="48:48" x14ac:dyDescent="0.25">
      <c r="AV2038" s="27">
        <f t="shared" ca="1" si="668"/>
        <v>47546</v>
      </c>
    </row>
    <row r="2039" spans="48:48" x14ac:dyDescent="0.25">
      <c r="AV2039" s="27">
        <f t="shared" ca="1" si="668"/>
        <v>47547</v>
      </c>
    </row>
    <row r="2040" spans="48:48" x14ac:dyDescent="0.25">
      <c r="AV2040" s="27">
        <f t="shared" ca="1" si="668"/>
        <v>47548</v>
      </c>
    </row>
    <row r="2041" spans="48:48" x14ac:dyDescent="0.25">
      <c r="AV2041" s="27">
        <f t="shared" ca="1" si="668"/>
        <v>47549</v>
      </c>
    </row>
    <row r="2042" spans="48:48" x14ac:dyDescent="0.25">
      <c r="AV2042" s="27">
        <f t="shared" ca="1" si="668"/>
        <v>47550</v>
      </c>
    </row>
    <row r="2043" spans="48:48" x14ac:dyDescent="0.25">
      <c r="AV2043" s="27">
        <f t="shared" ca="1" si="668"/>
        <v>47551</v>
      </c>
    </row>
    <row r="2044" spans="48:48" x14ac:dyDescent="0.25">
      <c r="AV2044" s="27">
        <f t="shared" ca="1" si="668"/>
        <v>47552</v>
      </c>
    </row>
    <row r="2045" spans="48:48" x14ac:dyDescent="0.25">
      <c r="AV2045" s="27">
        <f t="shared" ca="1" si="668"/>
        <v>47553</v>
      </c>
    </row>
    <row r="2046" spans="48:48" x14ac:dyDescent="0.25">
      <c r="AV2046" s="27">
        <f t="shared" ca="1" si="668"/>
        <v>47554</v>
      </c>
    </row>
    <row r="2047" spans="48:48" x14ac:dyDescent="0.25">
      <c r="AV2047" s="27">
        <f t="shared" ca="1" si="668"/>
        <v>47555</v>
      </c>
    </row>
    <row r="2048" spans="48:48" x14ac:dyDescent="0.25">
      <c r="AV2048" s="27">
        <f t="shared" ca="1" si="668"/>
        <v>47556</v>
      </c>
    </row>
    <row r="2049" spans="48:48" x14ac:dyDescent="0.25">
      <c r="AV2049" s="27">
        <f t="shared" ca="1" si="668"/>
        <v>47557</v>
      </c>
    </row>
    <row r="2050" spans="48:48" x14ac:dyDescent="0.25">
      <c r="AV2050" s="27">
        <f t="shared" ca="1" si="668"/>
        <v>47558</v>
      </c>
    </row>
    <row r="2051" spans="48:48" x14ac:dyDescent="0.25">
      <c r="AV2051" s="27">
        <f t="shared" ca="1" si="668"/>
        <v>47559</v>
      </c>
    </row>
    <row r="2052" spans="48:48" x14ac:dyDescent="0.25">
      <c r="AV2052" s="27">
        <f t="shared" ca="1" si="668"/>
        <v>47560</v>
      </c>
    </row>
    <row r="2053" spans="48:48" x14ac:dyDescent="0.25">
      <c r="AV2053" s="27">
        <f t="shared" ca="1" si="668"/>
        <v>47561</v>
      </c>
    </row>
    <row r="2054" spans="48:48" x14ac:dyDescent="0.25">
      <c r="AV2054" s="27">
        <f t="shared" ca="1" si="668"/>
        <v>47562</v>
      </c>
    </row>
    <row r="2055" spans="48:48" x14ac:dyDescent="0.25">
      <c r="AV2055" s="27">
        <f t="shared" ca="1" si="668"/>
        <v>47563</v>
      </c>
    </row>
    <row r="2056" spans="48:48" x14ac:dyDescent="0.25">
      <c r="AV2056" s="27">
        <f t="shared" ca="1" si="668"/>
        <v>47564</v>
      </c>
    </row>
    <row r="2057" spans="48:48" x14ac:dyDescent="0.25">
      <c r="AV2057" s="27">
        <f t="shared" ca="1" si="668"/>
        <v>47565</v>
      </c>
    </row>
    <row r="2058" spans="48:48" x14ac:dyDescent="0.25">
      <c r="AV2058" s="27">
        <f t="shared" ca="1" si="668"/>
        <v>47566</v>
      </c>
    </row>
    <row r="2059" spans="48:48" x14ac:dyDescent="0.25">
      <c r="AV2059" s="27">
        <f t="shared" ca="1" si="668"/>
        <v>47567</v>
      </c>
    </row>
    <row r="2060" spans="48:48" x14ac:dyDescent="0.25">
      <c r="AV2060" s="27">
        <f t="shared" ca="1" si="668"/>
        <v>47568</v>
      </c>
    </row>
    <row r="2061" spans="48:48" x14ac:dyDescent="0.25">
      <c r="AV2061" s="27">
        <f t="shared" ca="1" si="668"/>
        <v>47569</v>
      </c>
    </row>
    <row r="2062" spans="48:48" x14ac:dyDescent="0.25">
      <c r="AV2062" s="27">
        <f t="shared" ref="AV2062:AV2125" ca="1" si="669">AV2061+1</f>
        <v>47570</v>
      </c>
    </row>
    <row r="2063" spans="48:48" x14ac:dyDescent="0.25">
      <c r="AV2063" s="27">
        <f t="shared" ca="1" si="669"/>
        <v>47571</v>
      </c>
    </row>
    <row r="2064" spans="48:48" x14ac:dyDescent="0.25">
      <c r="AV2064" s="27">
        <f t="shared" ca="1" si="669"/>
        <v>47572</v>
      </c>
    </row>
    <row r="2065" spans="48:48" x14ac:dyDescent="0.25">
      <c r="AV2065" s="27">
        <f t="shared" ca="1" si="669"/>
        <v>47573</v>
      </c>
    </row>
    <row r="2066" spans="48:48" x14ac:dyDescent="0.25">
      <c r="AV2066" s="27">
        <f t="shared" ca="1" si="669"/>
        <v>47574</v>
      </c>
    </row>
    <row r="2067" spans="48:48" x14ac:dyDescent="0.25">
      <c r="AV2067" s="27">
        <f t="shared" ca="1" si="669"/>
        <v>47575</v>
      </c>
    </row>
    <row r="2068" spans="48:48" x14ac:dyDescent="0.25">
      <c r="AV2068" s="27">
        <f t="shared" ca="1" si="669"/>
        <v>47576</v>
      </c>
    </row>
    <row r="2069" spans="48:48" x14ac:dyDescent="0.25">
      <c r="AV2069" s="27">
        <f t="shared" ca="1" si="669"/>
        <v>47577</v>
      </c>
    </row>
    <row r="2070" spans="48:48" x14ac:dyDescent="0.25">
      <c r="AV2070" s="27">
        <f t="shared" ca="1" si="669"/>
        <v>47578</v>
      </c>
    </row>
    <row r="2071" spans="48:48" x14ac:dyDescent="0.25">
      <c r="AV2071" s="27">
        <f t="shared" ca="1" si="669"/>
        <v>47579</v>
      </c>
    </row>
    <row r="2072" spans="48:48" x14ac:dyDescent="0.25">
      <c r="AV2072" s="27">
        <f t="shared" ca="1" si="669"/>
        <v>47580</v>
      </c>
    </row>
    <row r="2073" spans="48:48" x14ac:dyDescent="0.25">
      <c r="AV2073" s="27">
        <f t="shared" ca="1" si="669"/>
        <v>47581</v>
      </c>
    </row>
    <row r="2074" spans="48:48" x14ac:dyDescent="0.25">
      <c r="AV2074" s="27">
        <f t="shared" ca="1" si="669"/>
        <v>47582</v>
      </c>
    </row>
    <row r="2075" spans="48:48" x14ac:dyDescent="0.25">
      <c r="AV2075" s="27">
        <f t="shared" ca="1" si="669"/>
        <v>47583</v>
      </c>
    </row>
    <row r="2076" spans="48:48" x14ac:dyDescent="0.25">
      <c r="AV2076" s="27">
        <f t="shared" ca="1" si="669"/>
        <v>47584</v>
      </c>
    </row>
    <row r="2077" spans="48:48" x14ac:dyDescent="0.25">
      <c r="AV2077" s="27">
        <f t="shared" ca="1" si="669"/>
        <v>47585</v>
      </c>
    </row>
    <row r="2078" spans="48:48" x14ac:dyDescent="0.25">
      <c r="AV2078" s="27">
        <f t="shared" ca="1" si="669"/>
        <v>47586</v>
      </c>
    </row>
    <row r="2079" spans="48:48" x14ac:dyDescent="0.25">
      <c r="AV2079" s="27">
        <f t="shared" ca="1" si="669"/>
        <v>47587</v>
      </c>
    </row>
    <row r="2080" spans="48:48" x14ac:dyDescent="0.25">
      <c r="AV2080" s="27">
        <f t="shared" ca="1" si="669"/>
        <v>47588</v>
      </c>
    </row>
    <row r="2081" spans="48:48" x14ac:dyDescent="0.25">
      <c r="AV2081" s="27">
        <f t="shared" ca="1" si="669"/>
        <v>47589</v>
      </c>
    </row>
    <row r="2082" spans="48:48" x14ac:dyDescent="0.25">
      <c r="AV2082" s="27">
        <f t="shared" ca="1" si="669"/>
        <v>47590</v>
      </c>
    </row>
    <row r="2083" spans="48:48" x14ac:dyDescent="0.25">
      <c r="AV2083" s="27">
        <f t="shared" ca="1" si="669"/>
        <v>47591</v>
      </c>
    </row>
    <row r="2084" spans="48:48" x14ac:dyDescent="0.25">
      <c r="AV2084" s="27">
        <f t="shared" ca="1" si="669"/>
        <v>47592</v>
      </c>
    </row>
    <row r="2085" spans="48:48" x14ac:dyDescent="0.25">
      <c r="AV2085" s="27">
        <f t="shared" ca="1" si="669"/>
        <v>47593</v>
      </c>
    </row>
    <row r="2086" spans="48:48" x14ac:dyDescent="0.25">
      <c r="AV2086" s="27">
        <f t="shared" ca="1" si="669"/>
        <v>47594</v>
      </c>
    </row>
    <row r="2087" spans="48:48" x14ac:dyDescent="0.25">
      <c r="AV2087" s="27">
        <f t="shared" ca="1" si="669"/>
        <v>47595</v>
      </c>
    </row>
    <row r="2088" spans="48:48" x14ac:dyDescent="0.25">
      <c r="AV2088" s="27">
        <f t="shared" ca="1" si="669"/>
        <v>47596</v>
      </c>
    </row>
    <row r="2089" spans="48:48" x14ac:dyDescent="0.25">
      <c r="AV2089" s="27">
        <f t="shared" ca="1" si="669"/>
        <v>47597</v>
      </c>
    </row>
    <row r="2090" spans="48:48" x14ac:dyDescent="0.25">
      <c r="AV2090" s="27">
        <f t="shared" ca="1" si="669"/>
        <v>47598</v>
      </c>
    </row>
    <row r="2091" spans="48:48" x14ac:dyDescent="0.25">
      <c r="AV2091" s="27">
        <f t="shared" ca="1" si="669"/>
        <v>47599</v>
      </c>
    </row>
    <row r="2092" spans="48:48" x14ac:dyDescent="0.25">
      <c r="AV2092" s="27">
        <f t="shared" ca="1" si="669"/>
        <v>47600</v>
      </c>
    </row>
    <row r="2093" spans="48:48" x14ac:dyDescent="0.25">
      <c r="AV2093" s="27">
        <f t="shared" ca="1" si="669"/>
        <v>47601</v>
      </c>
    </row>
    <row r="2094" spans="48:48" x14ac:dyDescent="0.25">
      <c r="AV2094" s="27">
        <f t="shared" ca="1" si="669"/>
        <v>47602</v>
      </c>
    </row>
    <row r="2095" spans="48:48" x14ac:dyDescent="0.25">
      <c r="AV2095" s="27">
        <f t="shared" ca="1" si="669"/>
        <v>47603</v>
      </c>
    </row>
    <row r="2096" spans="48:48" x14ac:dyDescent="0.25">
      <c r="AV2096" s="27">
        <f t="shared" ca="1" si="669"/>
        <v>47604</v>
      </c>
    </row>
    <row r="2097" spans="48:48" x14ac:dyDescent="0.25">
      <c r="AV2097" s="27">
        <f t="shared" ca="1" si="669"/>
        <v>47605</v>
      </c>
    </row>
    <row r="2098" spans="48:48" x14ac:dyDescent="0.25">
      <c r="AV2098" s="27">
        <f t="shared" ca="1" si="669"/>
        <v>47606</v>
      </c>
    </row>
    <row r="2099" spans="48:48" x14ac:dyDescent="0.25">
      <c r="AV2099" s="27">
        <f t="shared" ca="1" si="669"/>
        <v>47607</v>
      </c>
    </row>
    <row r="2100" spans="48:48" x14ac:dyDescent="0.25">
      <c r="AV2100" s="27">
        <f t="shared" ca="1" si="669"/>
        <v>47608</v>
      </c>
    </row>
    <row r="2101" spans="48:48" x14ac:dyDescent="0.25">
      <c r="AV2101" s="27">
        <f t="shared" ca="1" si="669"/>
        <v>47609</v>
      </c>
    </row>
    <row r="2102" spans="48:48" x14ac:dyDescent="0.25">
      <c r="AV2102" s="27">
        <f t="shared" ca="1" si="669"/>
        <v>47610</v>
      </c>
    </row>
    <row r="2103" spans="48:48" x14ac:dyDescent="0.25">
      <c r="AV2103" s="27">
        <f t="shared" ca="1" si="669"/>
        <v>47611</v>
      </c>
    </row>
    <row r="2104" spans="48:48" x14ac:dyDescent="0.25">
      <c r="AV2104" s="27">
        <f t="shared" ca="1" si="669"/>
        <v>47612</v>
      </c>
    </row>
    <row r="2105" spans="48:48" x14ac:dyDescent="0.25">
      <c r="AV2105" s="27">
        <f t="shared" ca="1" si="669"/>
        <v>47613</v>
      </c>
    </row>
    <row r="2106" spans="48:48" x14ac:dyDescent="0.25">
      <c r="AV2106" s="27">
        <f t="shared" ca="1" si="669"/>
        <v>47614</v>
      </c>
    </row>
    <row r="2107" spans="48:48" x14ac:dyDescent="0.25">
      <c r="AV2107" s="27">
        <f t="shared" ca="1" si="669"/>
        <v>47615</v>
      </c>
    </row>
    <row r="2108" spans="48:48" x14ac:dyDescent="0.25">
      <c r="AV2108" s="27">
        <f t="shared" ca="1" si="669"/>
        <v>47616</v>
      </c>
    </row>
    <row r="2109" spans="48:48" x14ac:dyDescent="0.25">
      <c r="AV2109" s="27">
        <f t="shared" ca="1" si="669"/>
        <v>47617</v>
      </c>
    </row>
    <row r="2110" spans="48:48" x14ac:dyDescent="0.25">
      <c r="AV2110" s="27">
        <f t="shared" ca="1" si="669"/>
        <v>47618</v>
      </c>
    </row>
    <row r="2111" spans="48:48" x14ac:dyDescent="0.25">
      <c r="AV2111" s="27">
        <f t="shared" ca="1" si="669"/>
        <v>47619</v>
      </c>
    </row>
    <row r="2112" spans="48:48" x14ac:dyDescent="0.25">
      <c r="AV2112" s="27">
        <f t="shared" ca="1" si="669"/>
        <v>47620</v>
      </c>
    </row>
    <row r="2113" spans="48:48" x14ac:dyDescent="0.25">
      <c r="AV2113" s="27">
        <f t="shared" ca="1" si="669"/>
        <v>47621</v>
      </c>
    </row>
    <row r="2114" spans="48:48" x14ac:dyDescent="0.25">
      <c r="AV2114" s="27">
        <f t="shared" ca="1" si="669"/>
        <v>47622</v>
      </c>
    </row>
    <row r="2115" spans="48:48" x14ac:dyDescent="0.25">
      <c r="AV2115" s="27">
        <f t="shared" ca="1" si="669"/>
        <v>47623</v>
      </c>
    </row>
    <row r="2116" spans="48:48" x14ac:dyDescent="0.25">
      <c r="AV2116" s="27">
        <f t="shared" ca="1" si="669"/>
        <v>47624</v>
      </c>
    </row>
    <row r="2117" spans="48:48" x14ac:dyDescent="0.25">
      <c r="AV2117" s="27">
        <f t="shared" ca="1" si="669"/>
        <v>47625</v>
      </c>
    </row>
    <row r="2118" spans="48:48" x14ac:dyDescent="0.25">
      <c r="AV2118" s="27">
        <f t="shared" ca="1" si="669"/>
        <v>47626</v>
      </c>
    </row>
    <row r="2119" spans="48:48" x14ac:dyDescent="0.25">
      <c r="AV2119" s="27">
        <f t="shared" ca="1" si="669"/>
        <v>47627</v>
      </c>
    </row>
    <row r="2120" spans="48:48" x14ac:dyDescent="0.25">
      <c r="AV2120" s="27">
        <f t="shared" ca="1" si="669"/>
        <v>47628</v>
      </c>
    </row>
    <row r="2121" spans="48:48" x14ac:dyDescent="0.25">
      <c r="AV2121" s="27">
        <f t="shared" ca="1" si="669"/>
        <v>47629</v>
      </c>
    </row>
    <row r="2122" spans="48:48" x14ac:dyDescent="0.25">
      <c r="AV2122" s="27">
        <f t="shared" ca="1" si="669"/>
        <v>47630</v>
      </c>
    </row>
    <row r="2123" spans="48:48" x14ac:dyDescent="0.25">
      <c r="AV2123" s="27">
        <f t="shared" ca="1" si="669"/>
        <v>47631</v>
      </c>
    </row>
    <row r="2124" spans="48:48" x14ac:dyDescent="0.25">
      <c r="AV2124" s="27">
        <f t="shared" ca="1" si="669"/>
        <v>47632</v>
      </c>
    </row>
    <row r="2125" spans="48:48" x14ac:dyDescent="0.25">
      <c r="AV2125" s="27">
        <f t="shared" ca="1" si="669"/>
        <v>47633</v>
      </c>
    </row>
    <row r="2126" spans="48:48" x14ac:dyDescent="0.25">
      <c r="AV2126" s="27">
        <f t="shared" ref="AV2126:AV2189" ca="1" si="670">AV2125+1</f>
        <v>47634</v>
      </c>
    </row>
    <row r="2127" spans="48:48" x14ac:dyDescent="0.25">
      <c r="AV2127" s="27">
        <f t="shared" ca="1" si="670"/>
        <v>47635</v>
      </c>
    </row>
    <row r="2128" spans="48:48" x14ac:dyDescent="0.25">
      <c r="AV2128" s="27">
        <f t="shared" ca="1" si="670"/>
        <v>47636</v>
      </c>
    </row>
    <row r="2129" spans="48:48" x14ac:dyDescent="0.25">
      <c r="AV2129" s="27">
        <f t="shared" ca="1" si="670"/>
        <v>47637</v>
      </c>
    </row>
    <row r="2130" spans="48:48" x14ac:dyDescent="0.25">
      <c r="AV2130" s="27">
        <f t="shared" ca="1" si="670"/>
        <v>47638</v>
      </c>
    </row>
    <row r="2131" spans="48:48" x14ac:dyDescent="0.25">
      <c r="AV2131" s="27">
        <f t="shared" ca="1" si="670"/>
        <v>47639</v>
      </c>
    </row>
    <row r="2132" spans="48:48" x14ac:dyDescent="0.25">
      <c r="AV2132" s="27">
        <f t="shared" ca="1" si="670"/>
        <v>47640</v>
      </c>
    </row>
    <row r="2133" spans="48:48" x14ac:dyDescent="0.25">
      <c r="AV2133" s="27">
        <f t="shared" ca="1" si="670"/>
        <v>47641</v>
      </c>
    </row>
    <row r="2134" spans="48:48" x14ac:dyDescent="0.25">
      <c r="AV2134" s="27">
        <f t="shared" ca="1" si="670"/>
        <v>47642</v>
      </c>
    </row>
    <row r="2135" spans="48:48" x14ac:dyDescent="0.25">
      <c r="AV2135" s="27">
        <f t="shared" ca="1" si="670"/>
        <v>47643</v>
      </c>
    </row>
    <row r="2136" spans="48:48" x14ac:dyDescent="0.25">
      <c r="AV2136" s="27">
        <f t="shared" ca="1" si="670"/>
        <v>47644</v>
      </c>
    </row>
    <row r="2137" spans="48:48" x14ac:dyDescent="0.25">
      <c r="AV2137" s="27">
        <f t="shared" ca="1" si="670"/>
        <v>47645</v>
      </c>
    </row>
    <row r="2138" spans="48:48" x14ac:dyDescent="0.25">
      <c r="AV2138" s="27">
        <f t="shared" ca="1" si="670"/>
        <v>47646</v>
      </c>
    </row>
    <row r="2139" spans="48:48" x14ac:dyDescent="0.25">
      <c r="AV2139" s="27">
        <f t="shared" ca="1" si="670"/>
        <v>47647</v>
      </c>
    </row>
    <row r="2140" spans="48:48" x14ac:dyDescent="0.25">
      <c r="AV2140" s="27">
        <f t="shared" ca="1" si="670"/>
        <v>47648</v>
      </c>
    </row>
    <row r="2141" spans="48:48" x14ac:dyDescent="0.25">
      <c r="AV2141" s="27">
        <f t="shared" ca="1" si="670"/>
        <v>47649</v>
      </c>
    </row>
    <row r="2142" spans="48:48" x14ac:dyDescent="0.25">
      <c r="AV2142" s="27">
        <f t="shared" ca="1" si="670"/>
        <v>47650</v>
      </c>
    </row>
    <row r="2143" spans="48:48" x14ac:dyDescent="0.25">
      <c r="AV2143" s="27">
        <f t="shared" ca="1" si="670"/>
        <v>47651</v>
      </c>
    </row>
    <row r="2144" spans="48:48" x14ac:dyDescent="0.25">
      <c r="AV2144" s="27">
        <f t="shared" ca="1" si="670"/>
        <v>47652</v>
      </c>
    </row>
    <row r="2145" spans="48:48" x14ac:dyDescent="0.25">
      <c r="AV2145" s="27">
        <f t="shared" ca="1" si="670"/>
        <v>47653</v>
      </c>
    </row>
    <row r="2146" spans="48:48" x14ac:dyDescent="0.25">
      <c r="AV2146" s="27">
        <f t="shared" ca="1" si="670"/>
        <v>47654</v>
      </c>
    </row>
    <row r="2147" spans="48:48" x14ac:dyDescent="0.25">
      <c r="AV2147" s="27">
        <f t="shared" ca="1" si="670"/>
        <v>47655</v>
      </c>
    </row>
    <row r="2148" spans="48:48" x14ac:dyDescent="0.25">
      <c r="AV2148" s="27">
        <f t="shared" ca="1" si="670"/>
        <v>47656</v>
      </c>
    </row>
    <row r="2149" spans="48:48" x14ac:dyDescent="0.25">
      <c r="AV2149" s="27">
        <f t="shared" ca="1" si="670"/>
        <v>47657</v>
      </c>
    </row>
    <row r="2150" spans="48:48" x14ac:dyDescent="0.25">
      <c r="AV2150" s="27">
        <f t="shared" ca="1" si="670"/>
        <v>47658</v>
      </c>
    </row>
    <row r="2151" spans="48:48" x14ac:dyDescent="0.25">
      <c r="AV2151" s="27">
        <f t="shared" ca="1" si="670"/>
        <v>47659</v>
      </c>
    </row>
    <row r="2152" spans="48:48" x14ac:dyDescent="0.25">
      <c r="AV2152" s="27">
        <f t="shared" ca="1" si="670"/>
        <v>47660</v>
      </c>
    </row>
    <row r="2153" spans="48:48" x14ac:dyDescent="0.25">
      <c r="AV2153" s="27">
        <f t="shared" ca="1" si="670"/>
        <v>47661</v>
      </c>
    </row>
    <row r="2154" spans="48:48" x14ac:dyDescent="0.25">
      <c r="AV2154" s="27">
        <f t="shared" ca="1" si="670"/>
        <v>47662</v>
      </c>
    </row>
    <row r="2155" spans="48:48" x14ac:dyDescent="0.25">
      <c r="AV2155" s="27">
        <f t="shared" ca="1" si="670"/>
        <v>47663</v>
      </c>
    </row>
    <row r="2156" spans="48:48" x14ac:dyDescent="0.25">
      <c r="AV2156" s="27">
        <f t="shared" ca="1" si="670"/>
        <v>47664</v>
      </c>
    </row>
    <row r="2157" spans="48:48" x14ac:dyDescent="0.25">
      <c r="AV2157" s="27">
        <f t="shared" ca="1" si="670"/>
        <v>47665</v>
      </c>
    </row>
    <row r="2158" spans="48:48" x14ac:dyDescent="0.25">
      <c r="AV2158" s="27">
        <f t="shared" ca="1" si="670"/>
        <v>47666</v>
      </c>
    </row>
    <row r="2159" spans="48:48" x14ac:dyDescent="0.25">
      <c r="AV2159" s="27">
        <f t="shared" ca="1" si="670"/>
        <v>47667</v>
      </c>
    </row>
    <row r="2160" spans="48:48" x14ac:dyDescent="0.25">
      <c r="AV2160" s="27">
        <f t="shared" ca="1" si="670"/>
        <v>47668</v>
      </c>
    </row>
    <row r="2161" spans="48:48" x14ac:dyDescent="0.25">
      <c r="AV2161" s="27">
        <f t="shared" ca="1" si="670"/>
        <v>47669</v>
      </c>
    </row>
    <row r="2162" spans="48:48" x14ac:dyDescent="0.25">
      <c r="AV2162" s="27">
        <f t="shared" ca="1" si="670"/>
        <v>47670</v>
      </c>
    </row>
    <row r="2163" spans="48:48" x14ac:dyDescent="0.25">
      <c r="AV2163" s="27">
        <f t="shared" ca="1" si="670"/>
        <v>47671</v>
      </c>
    </row>
    <row r="2164" spans="48:48" x14ac:dyDescent="0.25">
      <c r="AV2164" s="27">
        <f t="shared" ca="1" si="670"/>
        <v>47672</v>
      </c>
    </row>
    <row r="2165" spans="48:48" x14ac:dyDescent="0.25">
      <c r="AV2165" s="27">
        <f t="shared" ca="1" si="670"/>
        <v>47673</v>
      </c>
    </row>
    <row r="2166" spans="48:48" x14ac:dyDescent="0.25">
      <c r="AV2166" s="27">
        <f t="shared" ca="1" si="670"/>
        <v>47674</v>
      </c>
    </row>
    <row r="2167" spans="48:48" x14ac:dyDescent="0.25">
      <c r="AV2167" s="27">
        <f t="shared" ca="1" si="670"/>
        <v>47675</v>
      </c>
    </row>
    <row r="2168" spans="48:48" x14ac:dyDescent="0.25">
      <c r="AV2168" s="27">
        <f t="shared" ca="1" si="670"/>
        <v>47676</v>
      </c>
    </row>
    <row r="2169" spans="48:48" x14ac:dyDescent="0.25">
      <c r="AV2169" s="27">
        <f t="shared" ca="1" si="670"/>
        <v>47677</v>
      </c>
    </row>
    <row r="2170" spans="48:48" x14ac:dyDescent="0.25">
      <c r="AV2170" s="27">
        <f t="shared" ca="1" si="670"/>
        <v>47678</v>
      </c>
    </row>
    <row r="2171" spans="48:48" x14ac:dyDescent="0.25">
      <c r="AV2171" s="27">
        <f t="shared" ca="1" si="670"/>
        <v>47679</v>
      </c>
    </row>
    <row r="2172" spans="48:48" x14ac:dyDescent="0.25">
      <c r="AV2172" s="27">
        <f t="shared" ca="1" si="670"/>
        <v>47680</v>
      </c>
    </row>
    <row r="2173" spans="48:48" x14ac:dyDescent="0.25">
      <c r="AV2173" s="27">
        <f t="shared" ca="1" si="670"/>
        <v>47681</v>
      </c>
    </row>
    <row r="2174" spans="48:48" x14ac:dyDescent="0.25">
      <c r="AV2174" s="27">
        <f t="shared" ca="1" si="670"/>
        <v>47682</v>
      </c>
    </row>
    <row r="2175" spans="48:48" x14ac:dyDescent="0.25">
      <c r="AV2175" s="27">
        <f t="shared" ca="1" si="670"/>
        <v>47683</v>
      </c>
    </row>
    <row r="2176" spans="48:48" x14ac:dyDescent="0.25">
      <c r="AV2176" s="27">
        <f t="shared" ca="1" si="670"/>
        <v>47684</v>
      </c>
    </row>
    <row r="2177" spans="48:48" x14ac:dyDescent="0.25">
      <c r="AV2177" s="27">
        <f t="shared" ca="1" si="670"/>
        <v>47685</v>
      </c>
    </row>
    <row r="2178" spans="48:48" x14ac:dyDescent="0.25">
      <c r="AV2178" s="27">
        <f t="shared" ca="1" si="670"/>
        <v>47686</v>
      </c>
    </row>
    <row r="2179" spans="48:48" x14ac:dyDescent="0.25">
      <c r="AV2179" s="27">
        <f t="shared" ca="1" si="670"/>
        <v>47687</v>
      </c>
    </row>
    <row r="2180" spans="48:48" x14ac:dyDescent="0.25">
      <c r="AV2180" s="27">
        <f t="shared" ca="1" si="670"/>
        <v>47688</v>
      </c>
    </row>
    <row r="2181" spans="48:48" x14ac:dyDescent="0.25">
      <c r="AV2181" s="27">
        <f t="shared" ca="1" si="670"/>
        <v>47689</v>
      </c>
    </row>
    <row r="2182" spans="48:48" x14ac:dyDescent="0.25">
      <c r="AV2182" s="27">
        <f t="shared" ca="1" si="670"/>
        <v>47690</v>
      </c>
    </row>
    <row r="2183" spans="48:48" x14ac:dyDescent="0.25">
      <c r="AV2183" s="27">
        <f t="shared" ca="1" si="670"/>
        <v>47691</v>
      </c>
    </row>
    <row r="2184" spans="48:48" x14ac:dyDescent="0.25">
      <c r="AV2184" s="27">
        <f t="shared" ca="1" si="670"/>
        <v>47692</v>
      </c>
    </row>
    <row r="2185" spans="48:48" x14ac:dyDescent="0.25">
      <c r="AV2185" s="27">
        <f t="shared" ca="1" si="670"/>
        <v>47693</v>
      </c>
    </row>
    <row r="2186" spans="48:48" x14ac:dyDescent="0.25">
      <c r="AV2186" s="27">
        <f t="shared" ca="1" si="670"/>
        <v>47694</v>
      </c>
    </row>
    <row r="2187" spans="48:48" x14ac:dyDescent="0.25">
      <c r="AV2187" s="27">
        <f t="shared" ca="1" si="670"/>
        <v>47695</v>
      </c>
    </row>
    <row r="2188" spans="48:48" x14ac:dyDescent="0.25">
      <c r="AV2188" s="27">
        <f t="shared" ca="1" si="670"/>
        <v>47696</v>
      </c>
    </row>
    <row r="2189" spans="48:48" x14ac:dyDescent="0.25">
      <c r="AV2189" s="27">
        <f t="shared" ca="1" si="670"/>
        <v>47697</v>
      </c>
    </row>
    <row r="2190" spans="48:48" x14ac:dyDescent="0.25">
      <c r="AV2190" s="27">
        <f t="shared" ref="AV2190:AV2253" ca="1" si="671">AV2189+1</f>
        <v>47698</v>
      </c>
    </row>
    <row r="2191" spans="48:48" x14ac:dyDescent="0.25">
      <c r="AV2191" s="27">
        <f t="shared" ca="1" si="671"/>
        <v>47699</v>
      </c>
    </row>
    <row r="2192" spans="48:48" x14ac:dyDescent="0.25">
      <c r="AV2192" s="27">
        <f t="shared" ca="1" si="671"/>
        <v>47700</v>
      </c>
    </row>
    <row r="2193" spans="48:48" x14ac:dyDescent="0.25">
      <c r="AV2193" s="27">
        <f t="shared" ca="1" si="671"/>
        <v>47701</v>
      </c>
    </row>
    <row r="2194" spans="48:48" x14ac:dyDescent="0.25">
      <c r="AV2194" s="27">
        <f t="shared" ca="1" si="671"/>
        <v>47702</v>
      </c>
    </row>
    <row r="2195" spans="48:48" x14ac:dyDescent="0.25">
      <c r="AV2195" s="27">
        <f t="shared" ca="1" si="671"/>
        <v>47703</v>
      </c>
    </row>
    <row r="2196" spans="48:48" x14ac:dyDescent="0.25">
      <c r="AV2196" s="27">
        <f t="shared" ca="1" si="671"/>
        <v>47704</v>
      </c>
    </row>
    <row r="2197" spans="48:48" x14ac:dyDescent="0.25">
      <c r="AV2197" s="27">
        <f t="shared" ca="1" si="671"/>
        <v>47705</v>
      </c>
    </row>
    <row r="2198" spans="48:48" x14ac:dyDescent="0.25">
      <c r="AV2198" s="27">
        <f t="shared" ca="1" si="671"/>
        <v>47706</v>
      </c>
    </row>
    <row r="2199" spans="48:48" x14ac:dyDescent="0.25">
      <c r="AV2199" s="27">
        <f t="shared" ca="1" si="671"/>
        <v>47707</v>
      </c>
    </row>
    <row r="2200" spans="48:48" x14ac:dyDescent="0.25">
      <c r="AV2200" s="27">
        <f t="shared" ca="1" si="671"/>
        <v>47708</v>
      </c>
    </row>
    <row r="2201" spans="48:48" x14ac:dyDescent="0.25">
      <c r="AV2201" s="27">
        <f t="shared" ca="1" si="671"/>
        <v>47709</v>
      </c>
    </row>
    <row r="2202" spans="48:48" x14ac:dyDescent="0.25">
      <c r="AV2202" s="27">
        <f t="shared" ca="1" si="671"/>
        <v>47710</v>
      </c>
    </row>
    <row r="2203" spans="48:48" x14ac:dyDescent="0.25">
      <c r="AV2203" s="27">
        <f t="shared" ca="1" si="671"/>
        <v>47711</v>
      </c>
    </row>
    <row r="2204" spans="48:48" x14ac:dyDescent="0.25">
      <c r="AV2204" s="27">
        <f t="shared" ca="1" si="671"/>
        <v>47712</v>
      </c>
    </row>
    <row r="2205" spans="48:48" x14ac:dyDescent="0.25">
      <c r="AV2205" s="27">
        <f t="shared" ca="1" si="671"/>
        <v>47713</v>
      </c>
    </row>
    <row r="2206" spans="48:48" x14ac:dyDescent="0.25">
      <c r="AV2206" s="27">
        <f t="shared" ca="1" si="671"/>
        <v>47714</v>
      </c>
    </row>
    <row r="2207" spans="48:48" x14ac:dyDescent="0.25">
      <c r="AV2207" s="27">
        <f t="shared" ca="1" si="671"/>
        <v>47715</v>
      </c>
    </row>
    <row r="2208" spans="48:48" x14ac:dyDescent="0.25">
      <c r="AV2208" s="27">
        <f t="shared" ca="1" si="671"/>
        <v>47716</v>
      </c>
    </row>
    <row r="2209" spans="48:48" x14ac:dyDescent="0.25">
      <c r="AV2209" s="27">
        <f t="shared" ca="1" si="671"/>
        <v>47717</v>
      </c>
    </row>
    <row r="2210" spans="48:48" x14ac:dyDescent="0.25">
      <c r="AV2210" s="27">
        <f t="shared" ca="1" si="671"/>
        <v>47718</v>
      </c>
    </row>
    <row r="2211" spans="48:48" x14ac:dyDescent="0.25">
      <c r="AV2211" s="27">
        <f t="shared" ca="1" si="671"/>
        <v>47719</v>
      </c>
    </row>
    <row r="2212" spans="48:48" x14ac:dyDescent="0.25">
      <c r="AV2212" s="27">
        <f t="shared" ca="1" si="671"/>
        <v>47720</v>
      </c>
    </row>
    <row r="2213" spans="48:48" x14ac:dyDescent="0.25">
      <c r="AV2213" s="27">
        <f t="shared" ca="1" si="671"/>
        <v>47721</v>
      </c>
    </row>
    <row r="2214" spans="48:48" x14ac:dyDescent="0.25">
      <c r="AV2214" s="27">
        <f t="shared" ca="1" si="671"/>
        <v>47722</v>
      </c>
    </row>
    <row r="2215" spans="48:48" x14ac:dyDescent="0.25">
      <c r="AV2215" s="27">
        <f t="shared" ca="1" si="671"/>
        <v>47723</v>
      </c>
    </row>
    <row r="2216" spans="48:48" x14ac:dyDescent="0.25">
      <c r="AV2216" s="27">
        <f t="shared" ca="1" si="671"/>
        <v>47724</v>
      </c>
    </row>
    <row r="2217" spans="48:48" x14ac:dyDescent="0.25">
      <c r="AV2217" s="27">
        <f t="shared" ca="1" si="671"/>
        <v>47725</v>
      </c>
    </row>
    <row r="2218" spans="48:48" x14ac:dyDescent="0.25">
      <c r="AV2218" s="27">
        <f t="shared" ca="1" si="671"/>
        <v>47726</v>
      </c>
    </row>
    <row r="2219" spans="48:48" x14ac:dyDescent="0.25">
      <c r="AV2219" s="27">
        <f t="shared" ca="1" si="671"/>
        <v>47727</v>
      </c>
    </row>
    <row r="2220" spans="48:48" x14ac:dyDescent="0.25">
      <c r="AV2220" s="27">
        <f t="shared" ca="1" si="671"/>
        <v>47728</v>
      </c>
    </row>
    <row r="2221" spans="48:48" x14ac:dyDescent="0.25">
      <c r="AV2221" s="27">
        <f t="shared" ca="1" si="671"/>
        <v>47729</v>
      </c>
    </row>
    <row r="2222" spans="48:48" x14ac:dyDescent="0.25">
      <c r="AV2222" s="27">
        <f t="shared" ca="1" si="671"/>
        <v>47730</v>
      </c>
    </row>
    <row r="2223" spans="48:48" x14ac:dyDescent="0.25">
      <c r="AV2223" s="27">
        <f t="shared" ca="1" si="671"/>
        <v>47731</v>
      </c>
    </row>
    <row r="2224" spans="48:48" x14ac:dyDescent="0.25">
      <c r="AV2224" s="27">
        <f t="shared" ca="1" si="671"/>
        <v>47732</v>
      </c>
    </row>
    <row r="2225" spans="48:48" x14ac:dyDescent="0.25">
      <c r="AV2225" s="27">
        <f t="shared" ca="1" si="671"/>
        <v>47733</v>
      </c>
    </row>
    <row r="2226" spans="48:48" x14ac:dyDescent="0.25">
      <c r="AV2226" s="27">
        <f t="shared" ca="1" si="671"/>
        <v>47734</v>
      </c>
    </row>
    <row r="2227" spans="48:48" x14ac:dyDescent="0.25">
      <c r="AV2227" s="27">
        <f t="shared" ca="1" si="671"/>
        <v>47735</v>
      </c>
    </row>
    <row r="2228" spans="48:48" x14ac:dyDescent="0.25">
      <c r="AV2228" s="27">
        <f t="shared" ca="1" si="671"/>
        <v>47736</v>
      </c>
    </row>
    <row r="2229" spans="48:48" x14ac:dyDescent="0.25">
      <c r="AV2229" s="27">
        <f t="shared" ca="1" si="671"/>
        <v>47737</v>
      </c>
    </row>
    <row r="2230" spans="48:48" x14ac:dyDescent="0.25">
      <c r="AV2230" s="27">
        <f t="shared" ca="1" si="671"/>
        <v>47738</v>
      </c>
    </row>
    <row r="2231" spans="48:48" x14ac:dyDescent="0.25">
      <c r="AV2231" s="27">
        <f t="shared" ca="1" si="671"/>
        <v>47739</v>
      </c>
    </row>
    <row r="2232" spans="48:48" x14ac:dyDescent="0.25">
      <c r="AV2232" s="27">
        <f t="shared" ca="1" si="671"/>
        <v>47740</v>
      </c>
    </row>
    <row r="2233" spans="48:48" x14ac:dyDescent="0.25">
      <c r="AV2233" s="27">
        <f t="shared" ca="1" si="671"/>
        <v>47741</v>
      </c>
    </row>
    <row r="2234" spans="48:48" x14ac:dyDescent="0.25">
      <c r="AV2234" s="27">
        <f t="shared" ca="1" si="671"/>
        <v>47742</v>
      </c>
    </row>
    <row r="2235" spans="48:48" x14ac:dyDescent="0.25">
      <c r="AV2235" s="27">
        <f t="shared" ca="1" si="671"/>
        <v>47743</v>
      </c>
    </row>
    <row r="2236" spans="48:48" x14ac:dyDescent="0.25">
      <c r="AV2236" s="27">
        <f t="shared" ca="1" si="671"/>
        <v>47744</v>
      </c>
    </row>
    <row r="2237" spans="48:48" x14ac:dyDescent="0.25">
      <c r="AV2237" s="27">
        <f t="shared" ca="1" si="671"/>
        <v>47745</v>
      </c>
    </row>
    <row r="2238" spans="48:48" x14ac:dyDescent="0.25">
      <c r="AV2238" s="27">
        <f t="shared" ca="1" si="671"/>
        <v>47746</v>
      </c>
    </row>
    <row r="2239" spans="48:48" x14ac:dyDescent="0.25">
      <c r="AV2239" s="27">
        <f t="shared" ca="1" si="671"/>
        <v>47747</v>
      </c>
    </row>
    <row r="2240" spans="48:48" x14ac:dyDescent="0.25">
      <c r="AV2240" s="27">
        <f t="shared" ca="1" si="671"/>
        <v>47748</v>
      </c>
    </row>
    <row r="2241" spans="48:48" x14ac:dyDescent="0.25">
      <c r="AV2241" s="27">
        <f t="shared" ca="1" si="671"/>
        <v>47749</v>
      </c>
    </row>
    <row r="2242" spans="48:48" x14ac:dyDescent="0.25">
      <c r="AV2242" s="27">
        <f t="shared" ca="1" si="671"/>
        <v>47750</v>
      </c>
    </row>
    <row r="2243" spans="48:48" x14ac:dyDescent="0.25">
      <c r="AV2243" s="27">
        <f t="shared" ca="1" si="671"/>
        <v>47751</v>
      </c>
    </row>
    <row r="2244" spans="48:48" x14ac:dyDescent="0.25">
      <c r="AV2244" s="27">
        <f t="shared" ca="1" si="671"/>
        <v>47752</v>
      </c>
    </row>
    <row r="2245" spans="48:48" x14ac:dyDescent="0.25">
      <c r="AV2245" s="27">
        <f t="shared" ca="1" si="671"/>
        <v>47753</v>
      </c>
    </row>
    <row r="2246" spans="48:48" x14ac:dyDescent="0.25">
      <c r="AV2246" s="27">
        <f t="shared" ca="1" si="671"/>
        <v>47754</v>
      </c>
    </row>
    <row r="2247" spans="48:48" x14ac:dyDescent="0.25">
      <c r="AV2247" s="27">
        <f t="shared" ca="1" si="671"/>
        <v>47755</v>
      </c>
    </row>
    <row r="2248" spans="48:48" x14ac:dyDescent="0.25">
      <c r="AV2248" s="27">
        <f t="shared" ca="1" si="671"/>
        <v>47756</v>
      </c>
    </row>
    <row r="2249" spans="48:48" x14ac:dyDescent="0.25">
      <c r="AV2249" s="27">
        <f t="shared" ca="1" si="671"/>
        <v>47757</v>
      </c>
    </row>
    <row r="2250" spans="48:48" x14ac:dyDescent="0.25">
      <c r="AV2250" s="27">
        <f t="shared" ca="1" si="671"/>
        <v>47758</v>
      </c>
    </row>
    <row r="2251" spans="48:48" x14ac:dyDescent="0.25">
      <c r="AV2251" s="27">
        <f t="shared" ca="1" si="671"/>
        <v>47759</v>
      </c>
    </row>
    <row r="2252" spans="48:48" x14ac:dyDescent="0.25">
      <c r="AV2252" s="27">
        <f t="shared" ca="1" si="671"/>
        <v>47760</v>
      </c>
    </row>
    <row r="2253" spans="48:48" x14ac:dyDescent="0.25">
      <c r="AV2253" s="27">
        <f t="shared" ca="1" si="671"/>
        <v>47761</v>
      </c>
    </row>
    <row r="2254" spans="48:48" x14ac:dyDescent="0.25">
      <c r="AV2254" s="27">
        <f t="shared" ref="AV2254:AV2317" ca="1" si="672">AV2253+1</f>
        <v>47762</v>
      </c>
    </row>
    <row r="2255" spans="48:48" x14ac:dyDescent="0.25">
      <c r="AV2255" s="27">
        <f t="shared" ca="1" si="672"/>
        <v>47763</v>
      </c>
    </row>
    <row r="2256" spans="48:48" x14ac:dyDescent="0.25">
      <c r="AV2256" s="27">
        <f t="shared" ca="1" si="672"/>
        <v>47764</v>
      </c>
    </row>
    <row r="2257" spans="48:48" x14ac:dyDescent="0.25">
      <c r="AV2257" s="27">
        <f t="shared" ca="1" si="672"/>
        <v>47765</v>
      </c>
    </row>
    <row r="2258" spans="48:48" x14ac:dyDescent="0.25">
      <c r="AV2258" s="27">
        <f t="shared" ca="1" si="672"/>
        <v>47766</v>
      </c>
    </row>
    <row r="2259" spans="48:48" x14ac:dyDescent="0.25">
      <c r="AV2259" s="27">
        <f t="shared" ca="1" si="672"/>
        <v>47767</v>
      </c>
    </row>
    <row r="2260" spans="48:48" x14ac:dyDescent="0.25">
      <c r="AV2260" s="27">
        <f t="shared" ca="1" si="672"/>
        <v>47768</v>
      </c>
    </row>
    <row r="2261" spans="48:48" x14ac:dyDescent="0.25">
      <c r="AV2261" s="27">
        <f t="shared" ca="1" si="672"/>
        <v>47769</v>
      </c>
    </row>
    <row r="2262" spans="48:48" x14ac:dyDescent="0.25">
      <c r="AV2262" s="27">
        <f t="shared" ca="1" si="672"/>
        <v>47770</v>
      </c>
    </row>
    <row r="2263" spans="48:48" x14ac:dyDescent="0.25">
      <c r="AV2263" s="27">
        <f t="shared" ca="1" si="672"/>
        <v>47771</v>
      </c>
    </row>
    <row r="2264" spans="48:48" x14ac:dyDescent="0.25">
      <c r="AV2264" s="27">
        <f t="shared" ca="1" si="672"/>
        <v>47772</v>
      </c>
    </row>
    <row r="2265" spans="48:48" x14ac:dyDescent="0.25">
      <c r="AV2265" s="27">
        <f t="shared" ca="1" si="672"/>
        <v>47773</v>
      </c>
    </row>
    <row r="2266" spans="48:48" x14ac:dyDescent="0.25">
      <c r="AV2266" s="27">
        <f t="shared" ca="1" si="672"/>
        <v>47774</v>
      </c>
    </row>
    <row r="2267" spans="48:48" x14ac:dyDescent="0.25">
      <c r="AV2267" s="27">
        <f t="shared" ca="1" si="672"/>
        <v>47775</v>
      </c>
    </row>
    <row r="2268" spans="48:48" x14ac:dyDescent="0.25">
      <c r="AV2268" s="27">
        <f t="shared" ca="1" si="672"/>
        <v>47776</v>
      </c>
    </row>
    <row r="2269" spans="48:48" x14ac:dyDescent="0.25">
      <c r="AV2269" s="27">
        <f t="shared" ca="1" si="672"/>
        <v>47777</v>
      </c>
    </row>
    <row r="2270" spans="48:48" x14ac:dyDescent="0.25">
      <c r="AV2270" s="27">
        <f t="shared" ca="1" si="672"/>
        <v>47778</v>
      </c>
    </row>
    <row r="2271" spans="48:48" x14ac:dyDescent="0.25">
      <c r="AV2271" s="27">
        <f t="shared" ca="1" si="672"/>
        <v>47779</v>
      </c>
    </row>
    <row r="2272" spans="48:48" x14ac:dyDescent="0.25">
      <c r="AV2272" s="27">
        <f t="shared" ca="1" si="672"/>
        <v>47780</v>
      </c>
    </row>
    <row r="2273" spans="48:48" x14ac:dyDescent="0.25">
      <c r="AV2273" s="27">
        <f t="shared" ca="1" si="672"/>
        <v>47781</v>
      </c>
    </row>
    <row r="2274" spans="48:48" x14ac:dyDescent="0.25">
      <c r="AV2274" s="27">
        <f t="shared" ca="1" si="672"/>
        <v>47782</v>
      </c>
    </row>
    <row r="2275" spans="48:48" x14ac:dyDescent="0.25">
      <c r="AV2275" s="27">
        <f t="shared" ca="1" si="672"/>
        <v>47783</v>
      </c>
    </row>
    <row r="2276" spans="48:48" x14ac:dyDescent="0.25">
      <c r="AV2276" s="27">
        <f t="shared" ca="1" si="672"/>
        <v>47784</v>
      </c>
    </row>
    <row r="2277" spans="48:48" x14ac:dyDescent="0.25">
      <c r="AV2277" s="27">
        <f t="shared" ca="1" si="672"/>
        <v>47785</v>
      </c>
    </row>
    <row r="2278" spans="48:48" x14ac:dyDescent="0.25">
      <c r="AV2278" s="27">
        <f t="shared" ca="1" si="672"/>
        <v>47786</v>
      </c>
    </row>
    <row r="2279" spans="48:48" x14ac:dyDescent="0.25">
      <c r="AV2279" s="27">
        <f t="shared" ca="1" si="672"/>
        <v>47787</v>
      </c>
    </row>
    <row r="2280" spans="48:48" x14ac:dyDescent="0.25">
      <c r="AV2280" s="27">
        <f t="shared" ca="1" si="672"/>
        <v>47788</v>
      </c>
    </row>
    <row r="2281" spans="48:48" x14ac:dyDescent="0.25">
      <c r="AV2281" s="27">
        <f t="shared" ca="1" si="672"/>
        <v>47789</v>
      </c>
    </row>
    <row r="2282" spans="48:48" x14ac:dyDescent="0.25">
      <c r="AV2282" s="27">
        <f t="shared" ca="1" si="672"/>
        <v>47790</v>
      </c>
    </row>
    <row r="2283" spans="48:48" x14ac:dyDescent="0.25">
      <c r="AV2283" s="27">
        <f t="shared" ca="1" si="672"/>
        <v>47791</v>
      </c>
    </row>
    <row r="2284" spans="48:48" x14ac:dyDescent="0.25">
      <c r="AV2284" s="27">
        <f t="shared" ca="1" si="672"/>
        <v>47792</v>
      </c>
    </row>
    <row r="2285" spans="48:48" x14ac:dyDescent="0.25">
      <c r="AV2285" s="27">
        <f t="shared" ca="1" si="672"/>
        <v>47793</v>
      </c>
    </row>
    <row r="2286" spans="48:48" x14ac:dyDescent="0.25">
      <c r="AV2286" s="27">
        <f t="shared" ca="1" si="672"/>
        <v>47794</v>
      </c>
    </row>
    <row r="2287" spans="48:48" x14ac:dyDescent="0.25">
      <c r="AV2287" s="27">
        <f t="shared" ca="1" si="672"/>
        <v>47795</v>
      </c>
    </row>
    <row r="2288" spans="48:48" x14ac:dyDescent="0.25">
      <c r="AV2288" s="27">
        <f t="shared" ca="1" si="672"/>
        <v>47796</v>
      </c>
    </row>
    <row r="2289" spans="48:48" x14ac:dyDescent="0.25">
      <c r="AV2289" s="27">
        <f t="shared" ca="1" si="672"/>
        <v>47797</v>
      </c>
    </row>
    <row r="2290" spans="48:48" x14ac:dyDescent="0.25">
      <c r="AV2290" s="27">
        <f t="shared" ca="1" si="672"/>
        <v>47798</v>
      </c>
    </row>
    <row r="2291" spans="48:48" x14ac:dyDescent="0.25">
      <c r="AV2291" s="27">
        <f t="shared" ca="1" si="672"/>
        <v>47799</v>
      </c>
    </row>
    <row r="2292" spans="48:48" x14ac:dyDescent="0.25">
      <c r="AV2292" s="27">
        <f t="shared" ca="1" si="672"/>
        <v>47800</v>
      </c>
    </row>
    <row r="2293" spans="48:48" x14ac:dyDescent="0.25">
      <c r="AV2293" s="27">
        <f t="shared" ca="1" si="672"/>
        <v>47801</v>
      </c>
    </row>
    <row r="2294" spans="48:48" x14ac:dyDescent="0.25">
      <c r="AV2294" s="27">
        <f t="shared" ca="1" si="672"/>
        <v>47802</v>
      </c>
    </row>
    <row r="2295" spans="48:48" x14ac:dyDescent="0.25">
      <c r="AV2295" s="27">
        <f t="shared" ca="1" si="672"/>
        <v>47803</v>
      </c>
    </row>
    <row r="2296" spans="48:48" x14ac:dyDescent="0.25">
      <c r="AV2296" s="27">
        <f t="shared" ca="1" si="672"/>
        <v>47804</v>
      </c>
    </row>
    <row r="2297" spans="48:48" x14ac:dyDescent="0.25">
      <c r="AV2297" s="27">
        <f t="shared" ca="1" si="672"/>
        <v>47805</v>
      </c>
    </row>
    <row r="2298" spans="48:48" x14ac:dyDescent="0.25">
      <c r="AV2298" s="27">
        <f t="shared" ca="1" si="672"/>
        <v>47806</v>
      </c>
    </row>
    <row r="2299" spans="48:48" x14ac:dyDescent="0.25">
      <c r="AV2299" s="27">
        <f t="shared" ca="1" si="672"/>
        <v>47807</v>
      </c>
    </row>
    <row r="2300" spans="48:48" x14ac:dyDescent="0.25">
      <c r="AV2300" s="27">
        <f t="shared" ca="1" si="672"/>
        <v>47808</v>
      </c>
    </row>
    <row r="2301" spans="48:48" x14ac:dyDescent="0.25">
      <c r="AV2301" s="27">
        <f t="shared" ca="1" si="672"/>
        <v>47809</v>
      </c>
    </row>
    <row r="2302" spans="48:48" x14ac:dyDescent="0.25">
      <c r="AV2302" s="27">
        <f t="shared" ca="1" si="672"/>
        <v>47810</v>
      </c>
    </row>
    <row r="2303" spans="48:48" x14ac:dyDescent="0.25">
      <c r="AV2303" s="27">
        <f t="shared" ca="1" si="672"/>
        <v>47811</v>
      </c>
    </row>
    <row r="2304" spans="48:48" x14ac:dyDescent="0.25">
      <c r="AV2304" s="27">
        <f t="shared" ca="1" si="672"/>
        <v>47812</v>
      </c>
    </row>
    <row r="2305" spans="48:48" x14ac:dyDescent="0.25">
      <c r="AV2305" s="27">
        <f t="shared" ca="1" si="672"/>
        <v>47813</v>
      </c>
    </row>
    <row r="2306" spans="48:48" x14ac:dyDescent="0.25">
      <c r="AV2306" s="27">
        <f t="shared" ca="1" si="672"/>
        <v>47814</v>
      </c>
    </row>
    <row r="2307" spans="48:48" x14ac:dyDescent="0.25">
      <c r="AV2307" s="27">
        <f t="shared" ca="1" si="672"/>
        <v>47815</v>
      </c>
    </row>
    <row r="2308" spans="48:48" x14ac:dyDescent="0.25">
      <c r="AV2308" s="27">
        <f t="shared" ca="1" si="672"/>
        <v>47816</v>
      </c>
    </row>
    <row r="2309" spans="48:48" x14ac:dyDescent="0.25">
      <c r="AV2309" s="27">
        <f t="shared" ca="1" si="672"/>
        <v>47817</v>
      </c>
    </row>
    <row r="2310" spans="48:48" x14ac:dyDescent="0.25">
      <c r="AV2310" s="27">
        <f t="shared" ca="1" si="672"/>
        <v>47818</v>
      </c>
    </row>
    <row r="2311" spans="48:48" x14ac:dyDescent="0.25">
      <c r="AV2311" s="27">
        <f t="shared" ca="1" si="672"/>
        <v>47819</v>
      </c>
    </row>
    <row r="2312" spans="48:48" x14ac:dyDescent="0.25">
      <c r="AV2312" s="27">
        <f t="shared" ca="1" si="672"/>
        <v>47820</v>
      </c>
    </row>
    <row r="2313" spans="48:48" x14ac:dyDescent="0.25">
      <c r="AV2313" s="27">
        <f t="shared" ca="1" si="672"/>
        <v>47821</v>
      </c>
    </row>
    <row r="2314" spans="48:48" x14ac:dyDescent="0.25">
      <c r="AV2314" s="27">
        <f t="shared" ca="1" si="672"/>
        <v>47822</v>
      </c>
    </row>
    <row r="2315" spans="48:48" x14ac:dyDescent="0.25">
      <c r="AV2315" s="27">
        <f t="shared" ca="1" si="672"/>
        <v>47823</v>
      </c>
    </row>
    <row r="2316" spans="48:48" x14ac:dyDescent="0.25">
      <c r="AV2316" s="27">
        <f t="shared" ca="1" si="672"/>
        <v>47824</v>
      </c>
    </row>
    <row r="2317" spans="48:48" x14ac:dyDescent="0.25">
      <c r="AV2317" s="27">
        <f t="shared" ca="1" si="672"/>
        <v>47825</v>
      </c>
    </row>
    <row r="2318" spans="48:48" x14ac:dyDescent="0.25">
      <c r="AV2318" s="27">
        <f t="shared" ref="AV2318:AV2381" ca="1" si="673">AV2317+1</f>
        <v>47826</v>
      </c>
    </row>
    <row r="2319" spans="48:48" x14ac:dyDescent="0.25">
      <c r="AV2319" s="27">
        <f t="shared" ca="1" si="673"/>
        <v>47827</v>
      </c>
    </row>
    <row r="2320" spans="48:48" x14ac:dyDescent="0.25">
      <c r="AV2320" s="27">
        <f t="shared" ca="1" si="673"/>
        <v>47828</v>
      </c>
    </row>
    <row r="2321" spans="48:48" x14ac:dyDescent="0.25">
      <c r="AV2321" s="27">
        <f t="shared" ca="1" si="673"/>
        <v>47829</v>
      </c>
    </row>
    <row r="2322" spans="48:48" x14ac:dyDescent="0.25">
      <c r="AV2322" s="27">
        <f t="shared" ca="1" si="673"/>
        <v>47830</v>
      </c>
    </row>
    <row r="2323" spans="48:48" x14ac:dyDescent="0.25">
      <c r="AV2323" s="27">
        <f t="shared" ca="1" si="673"/>
        <v>47831</v>
      </c>
    </row>
    <row r="2324" spans="48:48" x14ac:dyDescent="0.25">
      <c r="AV2324" s="27">
        <f t="shared" ca="1" si="673"/>
        <v>47832</v>
      </c>
    </row>
    <row r="2325" spans="48:48" x14ac:dyDescent="0.25">
      <c r="AV2325" s="27">
        <f t="shared" ca="1" si="673"/>
        <v>47833</v>
      </c>
    </row>
    <row r="2326" spans="48:48" x14ac:dyDescent="0.25">
      <c r="AV2326" s="27">
        <f t="shared" ca="1" si="673"/>
        <v>47834</v>
      </c>
    </row>
    <row r="2327" spans="48:48" x14ac:dyDescent="0.25">
      <c r="AV2327" s="27">
        <f t="shared" ca="1" si="673"/>
        <v>47835</v>
      </c>
    </row>
    <row r="2328" spans="48:48" x14ac:dyDescent="0.25">
      <c r="AV2328" s="27">
        <f t="shared" ca="1" si="673"/>
        <v>47836</v>
      </c>
    </row>
    <row r="2329" spans="48:48" x14ac:dyDescent="0.25">
      <c r="AV2329" s="27">
        <f t="shared" ca="1" si="673"/>
        <v>47837</v>
      </c>
    </row>
    <row r="2330" spans="48:48" x14ac:dyDescent="0.25">
      <c r="AV2330" s="27">
        <f t="shared" ca="1" si="673"/>
        <v>47838</v>
      </c>
    </row>
    <row r="2331" spans="48:48" x14ac:dyDescent="0.25">
      <c r="AV2331" s="27">
        <f t="shared" ca="1" si="673"/>
        <v>47839</v>
      </c>
    </row>
    <row r="2332" spans="48:48" x14ac:dyDescent="0.25">
      <c r="AV2332" s="27">
        <f t="shared" ca="1" si="673"/>
        <v>47840</v>
      </c>
    </row>
    <row r="2333" spans="48:48" x14ac:dyDescent="0.25">
      <c r="AV2333" s="27">
        <f t="shared" ca="1" si="673"/>
        <v>47841</v>
      </c>
    </row>
    <row r="2334" spans="48:48" x14ac:dyDescent="0.25">
      <c r="AV2334" s="27">
        <f t="shared" ca="1" si="673"/>
        <v>47842</v>
      </c>
    </row>
    <row r="2335" spans="48:48" x14ac:dyDescent="0.25">
      <c r="AV2335" s="27">
        <f t="shared" ca="1" si="673"/>
        <v>47843</v>
      </c>
    </row>
    <row r="2336" spans="48:48" x14ac:dyDescent="0.25">
      <c r="AV2336" s="27">
        <f t="shared" ca="1" si="673"/>
        <v>47844</v>
      </c>
    </row>
    <row r="2337" spans="48:48" x14ac:dyDescent="0.25">
      <c r="AV2337" s="27">
        <f t="shared" ca="1" si="673"/>
        <v>47845</v>
      </c>
    </row>
    <row r="2338" spans="48:48" x14ac:dyDescent="0.25">
      <c r="AV2338" s="27">
        <f t="shared" ca="1" si="673"/>
        <v>47846</v>
      </c>
    </row>
    <row r="2339" spans="48:48" x14ac:dyDescent="0.25">
      <c r="AV2339" s="27">
        <f t="shared" ca="1" si="673"/>
        <v>47847</v>
      </c>
    </row>
    <row r="2340" spans="48:48" x14ac:dyDescent="0.25">
      <c r="AV2340" s="27">
        <f t="shared" ca="1" si="673"/>
        <v>47848</v>
      </c>
    </row>
    <row r="2341" spans="48:48" x14ac:dyDescent="0.25">
      <c r="AV2341" s="27">
        <f t="shared" ca="1" si="673"/>
        <v>47849</v>
      </c>
    </row>
    <row r="2342" spans="48:48" x14ac:dyDescent="0.25">
      <c r="AV2342" s="27">
        <f t="shared" ca="1" si="673"/>
        <v>47850</v>
      </c>
    </row>
    <row r="2343" spans="48:48" x14ac:dyDescent="0.25">
      <c r="AV2343" s="27">
        <f t="shared" ca="1" si="673"/>
        <v>47851</v>
      </c>
    </row>
    <row r="2344" spans="48:48" x14ac:dyDescent="0.25">
      <c r="AV2344" s="27">
        <f t="shared" ca="1" si="673"/>
        <v>47852</v>
      </c>
    </row>
    <row r="2345" spans="48:48" x14ac:dyDescent="0.25">
      <c r="AV2345" s="27">
        <f t="shared" ca="1" si="673"/>
        <v>47853</v>
      </c>
    </row>
    <row r="2346" spans="48:48" x14ac:dyDescent="0.25">
      <c r="AV2346" s="27">
        <f t="shared" ca="1" si="673"/>
        <v>47854</v>
      </c>
    </row>
    <row r="2347" spans="48:48" x14ac:dyDescent="0.25">
      <c r="AV2347" s="27">
        <f t="shared" ca="1" si="673"/>
        <v>47855</v>
      </c>
    </row>
    <row r="2348" spans="48:48" x14ac:dyDescent="0.25">
      <c r="AV2348" s="27">
        <f t="shared" ca="1" si="673"/>
        <v>47856</v>
      </c>
    </row>
    <row r="2349" spans="48:48" x14ac:dyDescent="0.25">
      <c r="AV2349" s="27">
        <f t="shared" ca="1" si="673"/>
        <v>47857</v>
      </c>
    </row>
    <row r="2350" spans="48:48" x14ac:dyDescent="0.25">
      <c r="AV2350" s="27">
        <f t="shared" ca="1" si="673"/>
        <v>47858</v>
      </c>
    </row>
    <row r="2351" spans="48:48" x14ac:dyDescent="0.25">
      <c r="AV2351" s="27">
        <f t="shared" ca="1" si="673"/>
        <v>47859</v>
      </c>
    </row>
    <row r="2352" spans="48:48" x14ac:dyDescent="0.25">
      <c r="AV2352" s="27">
        <f t="shared" ca="1" si="673"/>
        <v>47860</v>
      </c>
    </row>
    <row r="2353" spans="48:48" x14ac:dyDescent="0.25">
      <c r="AV2353" s="27">
        <f t="shared" ca="1" si="673"/>
        <v>47861</v>
      </c>
    </row>
    <row r="2354" spans="48:48" x14ac:dyDescent="0.25">
      <c r="AV2354" s="27">
        <f t="shared" ca="1" si="673"/>
        <v>47862</v>
      </c>
    </row>
    <row r="2355" spans="48:48" x14ac:dyDescent="0.25">
      <c r="AV2355" s="27">
        <f t="shared" ca="1" si="673"/>
        <v>47863</v>
      </c>
    </row>
    <row r="2356" spans="48:48" x14ac:dyDescent="0.25">
      <c r="AV2356" s="27">
        <f t="shared" ca="1" si="673"/>
        <v>47864</v>
      </c>
    </row>
    <row r="2357" spans="48:48" x14ac:dyDescent="0.25">
      <c r="AV2357" s="27">
        <f t="shared" ca="1" si="673"/>
        <v>47865</v>
      </c>
    </row>
    <row r="2358" spans="48:48" x14ac:dyDescent="0.25">
      <c r="AV2358" s="27">
        <f t="shared" ca="1" si="673"/>
        <v>47866</v>
      </c>
    </row>
    <row r="2359" spans="48:48" x14ac:dyDescent="0.25">
      <c r="AV2359" s="27">
        <f t="shared" ca="1" si="673"/>
        <v>47867</v>
      </c>
    </row>
    <row r="2360" spans="48:48" x14ac:dyDescent="0.25">
      <c r="AV2360" s="27">
        <f t="shared" ca="1" si="673"/>
        <v>47868</v>
      </c>
    </row>
    <row r="2361" spans="48:48" x14ac:dyDescent="0.25">
      <c r="AV2361" s="27">
        <f t="shared" ca="1" si="673"/>
        <v>47869</v>
      </c>
    </row>
    <row r="2362" spans="48:48" x14ac:dyDescent="0.25">
      <c r="AV2362" s="27">
        <f t="shared" ca="1" si="673"/>
        <v>47870</v>
      </c>
    </row>
    <row r="2363" spans="48:48" x14ac:dyDescent="0.25">
      <c r="AV2363" s="27">
        <f t="shared" ca="1" si="673"/>
        <v>47871</v>
      </c>
    </row>
    <row r="2364" spans="48:48" x14ac:dyDescent="0.25">
      <c r="AV2364" s="27">
        <f t="shared" ca="1" si="673"/>
        <v>47872</v>
      </c>
    </row>
    <row r="2365" spans="48:48" x14ac:dyDescent="0.25">
      <c r="AV2365" s="27">
        <f t="shared" ca="1" si="673"/>
        <v>47873</v>
      </c>
    </row>
    <row r="2366" spans="48:48" x14ac:dyDescent="0.25">
      <c r="AV2366" s="27">
        <f t="shared" ca="1" si="673"/>
        <v>47874</v>
      </c>
    </row>
    <row r="2367" spans="48:48" x14ac:dyDescent="0.25">
      <c r="AV2367" s="27">
        <f t="shared" ca="1" si="673"/>
        <v>47875</v>
      </c>
    </row>
    <row r="2368" spans="48:48" x14ac:dyDescent="0.25">
      <c r="AV2368" s="27">
        <f t="shared" ca="1" si="673"/>
        <v>47876</v>
      </c>
    </row>
    <row r="2369" spans="48:48" x14ac:dyDescent="0.25">
      <c r="AV2369" s="27">
        <f t="shared" ca="1" si="673"/>
        <v>47877</v>
      </c>
    </row>
    <row r="2370" spans="48:48" x14ac:dyDescent="0.25">
      <c r="AV2370" s="27">
        <f t="shared" ca="1" si="673"/>
        <v>47878</v>
      </c>
    </row>
    <row r="2371" spans="48:48" x14ac:dyDescent="0.25">
      <c r="AV2371" s="27">
        <f t="shared" ca="1" si="673"/>
        <v>47879</v>
      </c>
    </row>
    <row r="2372" spans="48:48" x14ac:dyDescent="0.25">
      <c r="AV2372" s="27">
        <f t="shared" ca="1" si="673"/>
        <v>47880</v>
      </c>
    </row>
    <row r="2373" spans="48:48" x14ac:dyDescent="0.25">
      <c r="AV2373" s="27">
        <f t="shared" ca="1" si="673"/>
        <v>47881</v>
      </c>
    </row>
    <row r="2374" spans="48:48" x14ac:dyDescent="0.25">
      <c r="AV2374" s="27">
        <f t="shared" ca="1" si="673"/>
        <v>47882</v>
      </c>
    </row>
    <row r="2375" spans="48:48" x14ac:dyDescent="0.25">
      <c r="AV2375" s="27">
        <f t="shared" ca="1" si="673"/>
        <v>47883</v>
      </c>
    </row>
    <row r="2376" spans="48:48" x14ac:dyDescent="0.25">
      <c r="AV2376" s="27">
        <f t="shared" ca="1" si="673"/>
        <v>47884</v>
      </c>
    </row>
    <row r="2377" spans="48:48" x14ac:dyDescent="0.25">
      <c r="AV2377" s="27">
        <f t="shared" ca="1" si="673"/>
        <v>47885</v>
      </c>
    </row>
    <row r="2378" spans="48:48" x14ac:dyDescent="0.25">
      <c r="AV2378" s="27">
        <f t="shared" ca="1" si="673"/>
        <v>47886</v>
      </c>
    </row>
    <row r="2379" spans="48:48" x14ac:dyDescent="0.25">
      <c r="AV2379" s="27">
        <f t="shared" ca="1" si="673"/>
        <v>47887</v>
      </c>
    </row>
    <row r="2380" spans="48:48" x14ac:dyDescent="0.25">
      <c r="AV2380" s="27">
        <f t="shared" ca="1" si="673"/>
        <v>47888</v>
      </c>
    </row>
    <row r="2381" spans="48:48" x14ac:dyDescent="0.25">
      <c r="AV2381" s="27">
        <f t="shared" ca="1" si="673"/>
        <v>47889</v>
      </c>
    </row>
    <row r="2382" spans="48:48" x14ac:dyDescent="0.25">
      <c r="AV2382" s="27">
        <f t="shared" ref="AV2382:AV2445" ca="1" si="674">AV2381+1</f>
        <v>47890</v>
      </c>
    </row>
    <row r="2383" spans="48:48" x14ac:dyDescent="0.25">
      <c r="AV2383" s="27">
        <f t="shared" ca="1" si="674"/>
        <v>47891</v>
      </c>
    </row>
    <row r="2384" spans="48:48" x14ac:dyDescent="0.25">
      <c r="AV2384" s="27">
        <f t="shared" ca="1" si="674"/>
        <v>47892</v>
      </c>
    </row>
    <row r="2385" spans="48:48" x14ac:dyDescent="0.25">
      <c r="AV2385" s="27">
        <f t="shared" ca="1" si="674"/>
        <v>47893</v>
      </c>
    </row>
    <row r="2386" spans="48:48" x14ac:dyDescent="0.25">
      <c r="AV2386" s="27">
        <f t="shared" ca="1" si="674"/>
        <v>47894</v>
      </c>
    </row>
    <row r="2387" spans="48:48" x14ac:dyDescent="0.25">
      <c r="AV2387" s="27">
        <f t="shared" ca="1" si="674"/>
        <v>47895</v>
      </c>
    </row>
    <row r="2388" spans="48:48" x14ac:dyDescent="0.25">
      <c r="AV2388" s="27">
        <f t="shared" ca="1" si="674"/>
        <v>47896</v>
      </c>
    </row>
    <row r="2389" spans="48:48" x14ac:dyDescent="0.25">
      <c r="AV2389" s="27">
        <f t="shared" ca="1" si="674"/>
        <v>47897</v>
      </c>
    </row>
    <row r="2390" spans="48:48" x14ac:dyDescent="0.25">
      <c r="AV2390" s="27">
        <f t="shared" ca="1" si="674"/>
        <v>47898</v>
      </c>
    </row>
    <row r="2391" spans="48:48" x14ac:dyDescent="0.25">
      <c r="AV2391" s="27">
        <f t="shared" ca="1" si="674"/>
        <v>47899</v>
      </c>
    </row>
    <row r="2392" spans="48:48" x14ac:dyDescent="0.25">
      <c r="AV2392" s="27">
        <f t="shared" ca="1" si="674"/>
        <v>47900</v>
      </c>
    </row>
    <row r="2393" spans="48:48" x14ac:dyDescent="0.25">
      <c r="AV2393" s="27">
        <f t="shared" ca="1" si="674"/>
        <v>47901</v>
      </c>
    </row>
    <row r="2394" spans="48:48" x14ac:dyDescent="0.25">
      <c r="AV2394" s="27">
        <f t="shared" ca="1" si="674"/>
        <v>47902</v>
      </c>
    </row>
    <row r="2395" spans="48:48" x14ac:dyDescent="0.25">
      <c r="AV2395" s="27">
        <f t="shared" ca="1" si="674"/>
        <v>47903</v>
      </c>
    </row>
    <row r="2396" spans="48:48" x14ac:dyDescent="0.25">
      <c r="AV2396" s="27">
        <f t="shared" ca="1" si="674"/>
        <v>47904</v>
      </c>
    </row>
    <row r="2397" spans="48:48" x14ac:dyDescent="0.25">
      <c r="AV2397" s="27">
        <f t="shared" ca="1" si="674"/>
        <v>47905</v>
      </c>
    </row>
    <row r="2398" spans="48:48" x14ac:dyDescent="0.25">
      <c r="AV2398" s="27">
        <f t="shared" ca="1" si="674"/>
        <v>47906</v>
      </c>
    </row>
    <row r="2399" spans="48:48" x14ac:dyDescent="0.25">
      <c r="AV2399" s="27">
        <f t="shared" ca="1" si="674"/>
        <v>47907</v>
      </c>
    </row>
    <row r="2400" spans="48:48" x14ac:dyDescent="0.25">
      <c r="AV2400" s="27">
        <f t="shared" ca="1" si="674"/>
        <v>47908</v>
      </c>
    </row>
    <row r="2401" spans="48:48" x14ac:dyDescent="0.25">
      <c r="AV2401" s="27">
        <f t="shared" ca="1" si="674"/>
        <v>47909</v>
      </c>
    </row>
    <row r="2402" spans="48:48" x14ac:dyDescent="0.25">
      <c r="AV2402" s="27">
        <f t="shared" ca="1" si="674"/>
        <v>47910</v>
      </c>
    </row>
    <row r="2403" spans="48:48" x14ac:dyDescent="0.25">
      <c r="AV2403" s="27">
        <f t="shared" ca="1" si="674"/>
        <v>47911</v>
      </c>
    </row>
    <row r="2404" spans="48:48" x14ac:dyDescent="0.25">
      <c r="AV2404" s="27">
        <f t="shared" ca="1" si="674"/>
        <v>47912</v>
      </c>
    </row>
    <row r="2405" spans="48:48" x14ac:dyDescent="0.25">
      <c r="AV2405" s="27">
        <f t="shared" ca="1" si="674"/>
        <v>47913</v>
      </c>
    </row>
    <row r="2406" spans="48:48" x14ac:dyDescent="0.25">
      <c r="AV2406" s="27">
        <f t="shared" ca="1" si="674"/>
        <v>47914</v>
      </c>
    </row>
    <row r="2407" spans="48:48" x14ac:dyDescent="0.25">
      <c r="AV2407" s="27">
        <f t="shared" ca="1" si="674"/>
        <v>47915</v>
      </c>
    </row>
    <row r="2408" spans="48:48" x14ac:dyDescent="0.25">
      <c r="AV2408" s="27">
        <f t="shared" ca="1" si="674"/>
        <v>47916</v>
      </c>
    </row>
    <row r="2409" spans="48:48" x14ac:dyDescent="0.25">
      <c r="AV2409" s="27">
        <f t="shared" ca="1" si="674"/>
        <v>47917</v>
      </c>
    </row>
    <row r="2410" spans="48:48" x14ac:dyDescent="0.25">
      <c r="AV2410" s="27">
        <f t="shared" ca="1" si="674"/>
        <v>47918</v>
      </c>
    </row>
    <row r="2411" spans="48:48" x14ac:dyDescent="0.25">
      <c r="AV2411" s="27">
        <f t="shared" ca="1" si="674"/>
        <v>47919</v>
      </c>
    </row>
    <row r="2412" spans="48:48" x14ac:dyDescent="0.25">
      <c r="AV2412" s="27">
        <f t="shared" ca="1" si="674"/>
        <v>47920</v>
      </c>
    </row>
    <row r="2413" spans="48:48" x14ac:dyDescent="0.25">
      <c r="AV2413" s="27">
        <f t="shared" ca="1" si="674"/>
        <v>47921</v>
      </c>
    </row>
    <row r="2414" spans="48:48" x14ac:dyDescent="0.25">
      <c r="AV2414" s="27">
        <f t="shared" ca="1" si="674"/>
        <v>47922</v>
      </c>
    </row>
    <row r="2415" spans="48:48" x14ac:dyDescent="0.25">
      <c r="AV2415" s="27">
        <f t="shared" ca="1" si="674"/>
        <v>47923</v>
      </c>
    </row>
    <row r="2416" spans="48:48" x14ac:dyDescent="0.25">
      <c r="AV2416" s="27">
        <f t="shared" ca="1" si="674"/>
        <v>47924</v>
      </c>
    </row>
    <row r="2417" spans="48:48" x14ac:dyDescent="0.25">
      <c r="AV2417" s="27">
        <f t="shared" ca="1" si="674"/>
        <v>47925</v>
      </c>
    </row>
    <row r="2418" spans="48:48" x14ac:dyDescent="0.25">
      <c r="AV2418" s="27">
        <f t="shared" ca="1" si="674"/>
        <v>47926</v>
      </c>
    </row>
    <row r="2419" spans="48:48" x14ac:dyDescent="0.25">
      <c r="AV2419" s="27">
        <f t="shared" ca="1" si="674"/>
        <v>47927</v>
      </c>
    </row>
    <row r="2420" spans="48:48" x14ac:dyDescent="0.25">
      <c r="AV2420" s="27">
        <f t="shared" ca="1" si="674"/>
        <v>47928</v>
      </c>
    </row>
    <row r="2421" spans="48:48" x14ac:dyDescent="0.25">
      <c r="AV2421" s="27">
        <f t="shared" ca="1" si="674"/>
        <v>47929</v>
      </c>
    </row>
    <row r="2422" spans="48:48" x14ac:dyDescent="0.25">
      <c r="AV2422" s="27">
        <f t="shared" ca="1" si="674"/>
        <v>47930</v>
      </c>
    </row>
    <row r="2423" spans="48:48" x14ac:dyDescent="0.25">
      <c r="AV2423" s="27">
        <f t="shared" ca="1" si="674"/>
        <v>47931</v>
      </c>
    </row>
    <row r="2424" spans="48:48" x14ac:dyDescent="0.25">
      <c r="AV2424" s="27">
        <f t="shared" ca="1" si="674"/>
        <v>47932</v>
      </c>
    </row>
    <row r="2425" spans="48:48" x14ac:dyDescent="0.25">
      <c r="AV2425" s="27">
        <f t="shared" ca="1" si="674"/>
        <v>47933</v>
      </c>
    </row>
    <row r="2426" spans="48:48" x14ac:dyDescent="0.25">
      <c r="AV2426" s="27">
        <f t="shared" ca="1" si="674"/>
        <v>47934</v>
      </c>
    </row>
    <row r="2427" spans="48:48" x14ac:dyDescent="0.25">
      <c r="AV2427" s="27">
        <f t="shared" ca="1" si="674"/>
        <v>47935</v>
      </c>
    </row>
    <row r="2428" spans="48:48" x14ac:dyDescent="0.25">
      <c r="AV2428" s="27">
        <f t="shared" ca="1" si="674"/>
        <v>47936</v>
      </c>
    </row>
    <row r="2429" spans="48:48" x14ac:dyDescent="0.25">
      <c r="AV2429" s="27">
        <f t="shared" ca="1" si="674"/>
        <v>47937</v>
      </c>
    </row>
    <row r="2430" spans="48:48" x14ac:dyDescent="0.25">
      <c r="AV2430" s="27">
        <f t="shared" ca="1" si="674"/>
        <v>47938</v>
      </c>
    </row>
    <row r="2431" spans="48:48" x14ac:dyDescent="0.25">
      <c r="AV2431" s="27">
        <f t="shared" ca="1" si="674"/>
        <v>47939</v>
      </c>
    </row>
    <row r="2432" spans="48:48" x14ac:dyDescent="0.25">
      <c r="AV2432" s="27">
        <f t="shared" ca="1" si="674"/>
        <v>47940</v>
      </c>
    </row>
    <row r="2433" spans="48:48" x14ac:dyDescent="0.25">
      <c r="AV2433" s="27">
        <f t="shared" ca="1" si="674"/>
        <v>47941</v>
      </c>
    </row>
    <row r="2434" spans="48:48" x14ac:dyDescent="0.25">
      <c r="AV2434" s="27">
        <f t="shared" ca="1" si="674"/>
        <v>47942</v>
      </c>
    </row>
    <row r="2435" spans="48:48" x14ac:dyDescent="0.25">
      <c r="AV2435" s="27">
        <f t="shared" ca="1" si="674"/>
        <v>47943</v>
      </c>
    </row>
    <row r="2436" spans="48:48" x14ac:dyDescent="0.25">
      <c r="AV2436" s="27">
        <f t="shared" ca="1" si="674"/>
        <v>47944</v>
      </c>
    </row>
    <row r="2437" spans="48:48" x14ac:dyDescent="0.25">
      <c r="AV2437" s="27">
        <f t="shared" ca="1" si="674"/>
        <v>47945</v>
      </c>
    </row>
    <row r="2438" spans="48:48" x14ac:dyDescent="0.25">
      <c r="AV2438" s="27">
        <f t="shared" ca="1" si="674"/>
        <v>47946</v>
      </c>
    </row>
    <row r="2439" spans="48:48" x14ac:dyDescent="0.25">
      <c r="AV2439" s="27">
        <f t="shared" ca="1" si="674"/>
        <v>47947</v>
      </c>
    </row>
    <row r="2440" spans="48:48" x14ac:dyDescent="0.25">
      <c r="AV2440" s="27">
        <f t="shared" ca="1" si="674"/>
        <v>47948</v>
      </c>
    </row>
    <row r="2441" spans="48:48" x14ac:dyDescent="0.25">
      <c r="AV2441" s="27">
        <f t="shared" ca="1" si="674"/>
        <v>47949</v>
      </c>
    </row>
    <row r="2442" spans="48:48" x14ac:dyDescent="0.25">
      <c r="AV2442" s="27">
        <f t="shared" ca="1" si="674"/>
        <v>47950</v>
      </c>
    </row>
    <row r="2443" spans="48:48" x14ac:dyDescent="0.25">
      <c r="AV2443" s="27">
        <f t="shared" ca="1" si="674"/>
        <v>47951</v>
      </c>
    </row>
    <row r="2444" spans="48:48" x14ac:dyDescent="0.25">
      <c r="AV2444" s="27">
        <f t="shared" ca="1" si="674"/>
        <v>47952</v>
      </c>
    </row>
    <row r="2445" spans="48:48" x14ac:dyDescent="0.25">
      <c r="AV2445" s="27">
        <f t="shared" ca="1" si="674"/>
        <v>47953</v>
      </c>
    </row>
    <row r="2446" spans="48:48" x14ac:dyDescent="0.25">
      <c r="AV2446" s="27">
        <f t="shared" ref="AV2446:AV2509" ca="1" si="675">AV2445+1</f>
        <v>47954</v>
      </c>
    </row>
    <row r="2447" spans="48:48" x14ac:dyDescent="0.25">
      <c r="AV2447" s="27">
        <f t="shared" ca="1" si="675"/>
        <v>47955</v>
      </c>
    </row>
    <row r="2448" spans="48:48" x14ac:dyDescent="0.25">
      <c r="AV2448" s="27">
        <f t="shared" ca="1" si="675"/>
        <v>47956</v>
      </c>
    </row>
    <row r="2449" spans="48:48" x14ac:dyDescent="0.25">
      <c r="AV2449" s="27">
        <f t="shared" ca="1" si="675"/>
        <v>47957</v>
      </c>
    </row>
    <row r="2450" spans="48:48" x14ac:dyDescent="0.25">
      <c r="AV2450" s="27">
        <f t="shared" ca="1" si="675"/>
        <v>47958</v>
      </c>
    </row>
    <row r="2451" spans="48:48" x14ac:dyDescent="0.25">
      <c r="AV2451" s="27">
        <f t="shared" ca="1" si="675"/>
        <v>47959</v>
      </c>
    </row>
    <row r="2452" spans="48:48" x14ac:dyDescent="0.25">
      <c r="AV2452" s="27">
        <f t="shared" ca="1" si="675"/>
        <v>47960</v>
      </c>
    </row>
    <row r="2453" spans="48:48" x14ac:dyDescent="0.25">
      <c r="AV2453" s="27">
        <f t="shared" ca="1" si="675"/>
        <v>47961</v>
      </c>
    </row>
    <row r="2454" spans="48:48" x14ac:dyDescent="0.25">
      <c r="AV2454" s="27">
        <f t="shared" ca="1" si="675"/>
        <v>47962</v>
      </c>
    </row>
    <row r="2455" spans="48:48" x14ac:dyDescent="0.25">
      <c r="AV2455" s="27">
        <f t="shared" ca="1" si="675"/>
        <v>47963</v>
      </c>
    </row>
    <row r="2456" spans="48:48" x14ac:dyDescent="0.25">
      <c r="AV2456" s="27">
        <f t="shared" ca="1" si="675"/>
        <v>47964</v>
      </c>
    </row>
    <row r="2457" spans="48:48" x14ac:dyDescent="0.25">
      <c r="AV2457" s="27">
        <f t="shared" ca="1" si="675"/>
        <v>47965</v>
      </c>
    </row>
    <row r="2458" spans="48:48" x14ac:dyDescent="0.25">
      <c r="AV2458" s="27">
        <f t="shared" ca="1" si="675"/>
        <v>47966</v>
      </c>
    </row>
    <row r="2459" spans="48:48" x14ac:dyDescent="0.25">
      <c r="AV2459" s="27">
        <f t="shared" ca="1" si="675"/>
        <v>47967</v>
      </c>
    </row>
    <row r="2460" spans="48:48" x14ac:dyDescent="0.25">
      <c r="AV2460" s="27">
        <f t="shared" ca="1" si="675"/>
        <v>47968</v>
      </c>
    </row>
    <row r="2461" spans="48:48" x14ac:dyDescent="0.25">
      <c r="AV2461" s="27">
        <f t="shared" ca="1" si="675"/>
        <v>47969</v>
      </c>
    </row>
    <row r="2462" spans="48:48" x14ac:dyDescent="0.25">
      <c r="AV2462" s="27">
        <f t="shared" ca="1" si="675"/>
        <v>47970</v>
      </c>
    </row>
    <row r="2463" spans="48:48" x14ac:dyDescent="0.25">
      <c r="AV2463" s="27">
        <f t="shared" ca="1" si="675"/>
        <v>47971</v>
      </c>
    </row>
    <row r="2464" spans="48:48" x14ac:dyDescent="0.25">
      <c r="AV2464" s="27">
        <f t="shared" ca="1" si="675"/>
        <v>47972</v>
      </c>
    </row>
    <row r="2465" spans="48:48" x14ac:dyDescent="0.25">
      <c r="AV2465" s="27">
        <f t="shared" ca="1" si="675"/>
        <v>47973</v>
      </c>
    </row>
    <row r="2466" spans="48:48" x14ac:dyDescent="0.25">
      <c r="AV2466" s="27">
        <f t="shared" ca="1" si="675"/>
        <v>47974</v>
      </c>
    </row>
    <row r="2467" spans="48:48" x14ac:dyDescent="0.25">
      <c r="AV2467" s="27">
        <f t="shared" ca="1" si="675"/>
        <v>47975</v>
      </c>
    </row>
    <row r="2468" spans="48:48" x14ac:dyDescent="0.25">
      <c r="AV2468" s="27">
        <f t="shared" ca="1" si="675"/>
        <v>47976</v>
      </c>
    </row>
    <row r="2469" spans="48:48" x14ac:dyDescent="0.25">
      <c r="AV2469" s="27">
        <f t="shared" ca="1" si="675"/>
        <v>47977</v>
      </c>
    </row>
    <row r="2470" spans="48:48" x14ac:dyDescent="0.25">
      <c r="AV2470" s="27">
        <f t="shared" ca="1" si="675"/>
        <v>47978</v>
      </c>
    </row>
    <row r="2471" spans="48:48" x14ac:dyDescent="0.25">
      <c r="AV2471" s="27">
        <f t="shared" ca="1" si="675"/>
        <v>47979</v>
      </c>
    </row>
    <row r="2472" spans="48:48" x14ac:dyDescent="0.25">
      <c r="AV2472" s="27">
        <f t="shared" ca="1" si="675"/>
        <v>47980</v>
      </c>
    </row>
    <row r="2473" spans="48:48" x14ac:dyDescent="0.25">
      <c r="AV2473" s="27">
        <f t="shared" ca="1" si="675"/>
        <v>47981</v>
      </c>
    </row>
    <row r="2474" spans="48:48" x14ac:dyDescent="0.25">
      <c r="AV2474" s="27">
        <f t="shared" ca="1" si="675"/>
        <v>47982</v>
      </c>
    </row>
    <row r="2475" spans="48:48" x14ac:dyDescent="0.25">
      <c r="AV2475" s="27">
        <f t="shared" ca="1" si="675"/>
        <v>47983</v>
      </c>
    </row>
    <row r="2476" spans="48:48" x14ac:dyDescent="0.25">
      <c r="AV2476" s="27">
        <f t="shared" ca="1" si="675"/>
        <v>47984</v>
      </c>
    </row>
    <row r="2477" spans="48:48" x14ac:dyDescent="0.25">
      <c r="AV2477" s="27">
        <f t="shared" ca="1" si="675"/>
        <v>47985</v>
      </c>
    </row>
    <row r="2478" spans="48:48" x14ac:dyDescent="0.25">
      <c r="AV2478" s="27">
        <f t="shared" ca="1" si="675"/>
        <v>47986</v>
      </c>
    </row>
    <row r="2479" spans="48:48" x14ac:dyDescent="0.25">
      <c r="AV2479" s="27">
        <f t="shared" ca="1" si="675"/>
        <v>47987</v>
      </c>
    </row>
    <row r="2480" spans="48:48" x14ac:dyDescent="0.25">
      <c r="AV2480" s="27">
        <f t="shared" ca="1" si="675"/>
        <v>47988</v>
      </c>
    </row>
    <row r="2481" spans="48:48" x14ac:dyDescent="0.25">
      <c r="AV2481" s="27">
        <f t="shared" ca="1" si="675"/>
        <v>47989</v>
      </c>
    </row>
    <row r="2482" spans="48:48" x14ac:dyDescent="0.25">
      <c r="AV2482" s="27">
        <f t="shared" ca="1" si="675"/>
        <v>47990</v>
      </c>
    </row>
    <row r="2483" spans="48:48" x14ac:dyDescent="0.25">
      <c r="AV2483" s="27">
        <f t="shared" ca="1" si="675"/>
        <v>47991</v>
      </c>
    </row>
    <row r="2484" spans="48:48" x14ac:dyDescent="0.25">
      <c r="AV2484" s="27">
        <f t="shared" ca="1" si="675"/>
        <v>47992</v>
      </c>
    </row>
    <row r="2485" spans="48:48" x14ac:dyDescent="0.25">
      <c r="AV2485" s="27">
        <f t="shared" ca="1" si="675"/>
        <v>47993</v>
      </c>
    </row>
    <row r="2486" spans="48:48" x14ac:dyDescent="0.25">
      <c r="AV2486" s="27">
        <f t="shared" ca="1" si="675"/>
        <v>47994</v>
      </c>
    </row>
    <row r="2487" spans="48:48" x14ac:dyDescent="0.25">
      <c r="AV2487" s="27">
        <f t="shared" ca="1" si="675"/>
        <v>47995</v>
      </c>
    </row>
    <row r="2488" spans="48:48" x14ac:dyDescent="0.25">
      <c r="AV2488" s="27">
        <f t="shared" ca="1" si="675"/>
        <v>47996</v>
      </c>
    </row>
    <row r="2489" spans="48:48" x14ac:dyDescent="0.25">
      <c r="AV2489" s="27">
        <f t="shared" ca="1" si="675"/>
        <v>47997</v>
      </c>
    </row>
    <row r="2490" spans="48:48" x14ac:dyDescent="0.25">
      <c r="AV2490" s="27">
        <f t="shared" ca="1" si="675"/>
        <v>47998</v>
      </c>
    </row>
    <row r="2491" spans="48:48" x14ac:dyDescent="0.25">
      <c r="AV2491" s="27">
        <f t="shared" ca="1" si="675"/>
        <v>47999</v>
      </c>
    </row>
    <row r="2492" spans="48:48" x14ac:dyDescent="0.25">
      <c r="AV2492" s="27">
        <f t="shared" ca="1" si="675"/>
        <v>48000</v>
      </c>
    </row>
    <row r="2493" spans="48:48" x14ac:dyDescent="0.25">
      <c r="AV2493" s="27">
        <f t="shared" ca="1" si="675"/>
        <v>48001</v>
      </c>
    </row>
    <row r="2494" spans="48:48" x14ac:dyDescent="0.25">
      <c r="AV2494" s="27">
        <f t="shared" ca="1" si="675"/>
        <v>48002</v>
      </c>
    </row>
    <row r="2495" spans="48:48" x14ac:dyDescent="0.25">
      <c r="AV2495" s="27">
        <f t="shared" ca="1" si="675"/>
        <v>48003</v>
      </c>
    </row>
    <row r="2496" spans="48:48" x14ac:dyDescent="0.25">
      <c r="AV2496" s="27">
        <f t="shared" ca="1" si="675"/>
        <v>48004</v>
      </c>
    </row>
    <row r="2497" spans="48:48" x14ac:dyDescent="0.25">
      <c r="AV2497" s="27">
        <f t="shared" ca="1" si="675"/>
        <v>48005</v>
      </c>
    </row>
    <row r="2498" spans="48:48" x14ac:dyDescent="0.25">
      <c r="AV2498" s="27">
        <f t="shared" ca="1" si="675"/>
        <v>48006</v>
      </c>
    </row>
    <row r="2499" spans="48:48" x14ac:dyDescent="0.25">
      <c r="AV2499" s="27">
        <f t="shared" ca="1" si="675"/>
        <v>48007</v>
      </c>
    </row>
    <row r="2500" spans="48:48" x14ac:dyDescent="0.25">
      <c r="AV2500" s="27">
        <f t="shared" ca="1" si="675"/>
        <v>48008</v>
      </c>
    </row>
    <row r="2501" spans="48:48" x14ac:dyDescent="0.25">
      <c r="AV2501" s="27">
        <f t="shared" ca="1" si="675"/>
        <v>48009</v>
      </c>
    </row>
    <row r="2502" spans="48:48" x14ac:dyDescent="0.25">
      <c r="AV2502" s="27">
        <f t="shared" ca="1" si="675"/>
        <v>48010</v>
      </c>
    </row>
    <row r="2503" spans="48:48" x14ac:dyDescent="0.25">
      <c r="AV2503" s="27">
        <f t="shared" ca="1" si="675"/>
        <v>48011</v>
      </c>
    </row>
    <row r="2504" spans="48:48" x14ac:dyDescent="0.25">
      <c r="AV2504" s="27">
        <f t="shared" ca="1" si="675"/>
        <v>48012</v>
      </c>
    </row>
    <row r="2505" spans="48:48" x14ac:dyDescent="0.25">
      <c r="AV2505" s="27">
        <f t="shared" ca="1" si="675"/>
        <v>48013</v>
      </c>
    </row>
    <row r="2506" spans="48:48" x14ac:dyDescent="0.25">
      <c r="AV2506" s="27">
        <f t="shared" ca="1" si="675"/>
        <v>48014</v>
      </c>
    </row>
    <row r="2507" spans="48:48" x14ac:dyDescent="0.25">
      <c r="AV2507" s="27">
        <f t="shared" ca="1" si="675"/>
        <v>48015</v>
      </c>
    </row>
    <row r="2508" spans="48:48" x14ac:dyDescent="0.25">
      <c r="AV2508" s="27">
        <f t="shared" ca="1" si="675"/>
        <v>48016</v>
      </c>
    </row>
    <row r="2509" spans="48:48" x14ac:dyDescent="0.25">
      <c r="AV2509" s="27">
        <f t="shared" ca="1" si="675"/>
        <v>48017</v>
      </c>
    </row>
    <row r="2510" spans="48:48" x14ac:dyDescent="0.25">
      <c r="AV2510" s="27">
        <f t="shared" ref="AV2510:AV2573" ca="1" si="676">AV2509+1</f>
        <v>48018</v>
      </c>
    </row>
    <row r="2511" spans="48:48" x14ac:dyDescent="0.25">
      <c r="AV2511" s="27">
        <f t="shared" ca="1" si="676"/>
        <v>48019</v>
      </c>
    </row>
    <row r="2512" spans="48:48" x14ac:dyDescent="0.25">
      <c r="AV2512" s="27">
        <f t="shared" ca="1" si="676"/>
        <v>48020</v>
      </c>
    </row>
    <row r="2513" spans="48:48" x14ac:dyDescent="0.25">
      <c r="AV2513" s="27">
        <f t="shared" ca="1" si="676"/>
        <v>48021</v>
      </c>
    </row>
    <row r="2514" spans="48:48" x14ac:dyDescent="0.25">
      <c r="AV2514" s="27">
        <f t="shared" ca="1" si="676"/>
        <v>48022</v>
      </c>
    </row>
    <row r="2515" spans="48:48" x14ac:dyDescent="0.25">
      <c r="AV2515" s="27">
        <f t="shared" ca="1" si="676"/>
        <v>48023</v>
      </c>
    </row>
    <row r="2516" spans="48:48" x14ac:dyDescent="0.25">
      <c r="AV2516" s="27">
        <f t="shared" ca="1" si="676"/>
        <v>48024</v>
      </c>
    </row>
    <row r="2517" spans="48:48" x14ac:dyDescent="0.25">
      <c r="AV2517" s="27">
        <f t="shared" ca="1" si="676"/>
        <v>48025</v>
      </c>
    </row>
    <row r="2518" spans="48:48" x14ac:dyDescent="0.25">
      <c r="AV2518" s="27">
        <f t="shared" ca="1" si="676"/>
        <v>48026</v>
      </c>
    </row>
    <row r="2519" spans="48:48" x14ac:dyDescent="0.25">
      <c r="AV2519" s="27">
        <f t="shared" ca="1" si="676"/>
        <v>48027</v>
      </c>
    </row>
    <row r="2520" spans="48:48" x14ac:dyDescent="0.25">
      <c r="AV2520" s="27">
        <f t="shared" ca="1" si="676"/>
        <v>48028</v>
      </c>
    </row>
    <row r="2521" spans="48:48" x14ac:dyDescent="0.25">
      <c r="AV2521" s="27">
        <f t="shared" ca="1" si="676"/>
        <v>48029</v>
      </c>
    </row>
    <row r="2522" spans="48:48" x14ac:dyDescent="0.25">
      <c r="AV2522" s="27">
        <f t="shared" ca="1" si="676"/>
        <v>48030</v>
      </c>
    </row>
    <row r="2523" spans="48:48" x14ac:dyDescent="0.25">
      <c r="AV2523" s="27">
        <f t="shared" ca="1" si="676"/>
        <v>48031</v>
      </c>
    </row>
    <row r="2524" spans="48:48" x14ac:dyDescent="0.25">
      <c r="AV2524" s="27">
        <f t="shared" ca="1" si="676"/>
        <v>48032</v>
      </c>
    </row>
    <row r="2525" spans="48:48" x14ac:dyDescent="0.25">
      <c r="AV2525" s="27">
        <f t="shared" ca="1" si="676"/>
        <v>48033</v>
      </c>
    </row>
    <row r="2526" spans="48:48" x14ac:dyDescent="0.25">
      <c r="AV2526" s="27">
        <f t="shared" ca="1" si="676"/>
        <v>48034</v>
      </c>
    </row>
    <row r="2527" spans="48:48" x14ac:dyDescent="0.25">
      <c r="AV2527" s="27">
        <f t="shared" ca="1" si="676"/>
        <v>48035</v>
      </c>
    </row>
    <row r="2528" spans="48:48" x14ac:dyDescent="0.25">
      <c r="AV2528" s="27">
        <f t="shared" ca="1" si="676"/>
        <v>48036</v>
      </c>
    </row>
    <row r="2529" spans="48:48" x14ac:dyDescent="0.25">
      <c r="AV2529" s="27">
        <f t="shared" ca="1" si="676"/>
        <v>48037</v>
      </c>
    </row>
    <row r="2530" spans="48:48" x14ac:dyDescent="0.25">
      <c r="AV2530" s="27">
        <f t="shared" ca="1" si="676"/>
        <v>48038</v>
      </c>
    </row>
    <row r="2531" spans="48:48" x14ac:dyDescent="0.25">
      <c r="AV2531" s="27">
        <f t="shared" ca="1" si="676"/>
        <v>48039</v>
      </c>
    </row>
    <row r="2532" spans="48:48" x14ac:dyDescent="0.25">
      <c r="AV2532" s="27">
        <f t="shared" ca="1" si="676"/>
        <v>48040</v>
      </c>
    </row>
    <row r="2533" spans="48:48" x14ac:dyDescent="0.25">
      <c r="AV2533" s="27">
        <f t="shared" ca="1" si="676"/>
        <v>48041</v>
      </c>
    </row>
    <row r="2534" spans="48:48" x14ac:dyDescent="0.25">
      <c r="AV2534" s="27">
        <f t="shared" ca="1" si="676"/>
        <v>48042</v>
      </c>
    </row>
    <row r="2535" spans="48:48" x14ac:dyDescent="0.25">
      <c r="AV2535" s="27">
        <f t="shared" ca="1" si="676"/>
        <v>48043</v>
      </c>
    </row>
    <row r="2536" spans="48:48" x14ac:dyDescent="0.25">
      <c r="AV2536" s="27">
        <f t="shared" ca="1" si="676"/>
        <v>48044</v>
      </c>
    </row>
    <row r="2537" spans="48:48" x14ac:dyDescent="0.25">
      <c r="AV2537" s="27">
        <f t="shared" ca="1" si="676"/>
        <v>48045</v>
      </c>
    </row>
    <row r="2538" spans="48:48" x14ac:dyDescent="0.25">
      <c r="AV2538" s="27">
        <f t="shared" ca="1" si="676"/>
        <v>48046</v>
      </c>
    </row>
    <row r="2539" spans="48:48" x14ac:dyDescent="0.25">
      <c r="AV2539" s="27">
        <f t="shared" ca="1" si="676"/>
        <v>48047</v>
      </c>
    </row>
    <row r="2540" spans="48:48" x14ac:dyDescent="0.25">
      <c r="AV2540" s="27">
        <f t="shared" ca="1" si="676"/>
        <v>48048</v>
      </c>
    </row>
    <row r="2541" spans="48:48" x14ac:dyDescent="0.25">
      <c r="AV2541" s="27">
        <f t="shared" ca="1" si="676"/>
        <v>48049</v>
      </c>
    </row>
    <row r="2542" spans="48:48" x14ac:dyDescent="0.25">
      <c r="AV2542" s="27">
        <f t="shared" ca="1" si="676"/>
        <v>48050</v>
      </c>
    </row>
    <row r="2543" spans="48:48" x14ac:dyDescent="0.25">
      <c r="AV2543" s="27">
        <f t="shared" ca="1" si="676"/>
        <v>48051</v>
      </c>
    </row>
    <row r="2544" spans="48:48" x14ac:dyDescent="0.25">
      <c r="AV2544" s="27">
        <f t="shared" ca="1" si="676"/>
        <v>48052</v>
      </c>
    </row>
    <row r="2545" spans="48:48" x14ac:dyDescent="0.25">
      <c r="AV2545" s="27">
        <f t="shared" ca="1" si="676"/>
        <v>48053</v>
      </c>
    </row>
    <row r="2546" spans="48:48" x14ac:dyDescent="0.25">
      <c r="AV2546" s="27">
        <f t="shared" ca="1" si="676"/>
        <v>48054</v>
      </c>
    </row>
    <row r="2547" spans="48:48" x14ac:dyDescent="0.25">
      <c r="AV2547" s="27">
        <f t="shared" ca="1" si="676"/>
        <v>48055</v>
      </c>
    </row>
    <row r="2548" spans="48:48" x14ac:dyDescent="0.25">
      <c r="AV2548" s="27">
        <f t="shared" ca="1" si="676"/>
        <v>48056</v>
      </c>
    </row>
    <row r="2549" spans="48:48" x14ac:dyDescent="0.25">
      <c r="AV2549" s="27">
        <f t="shared" ca="1" si="676"/>
        <v>48057</v>
      </c>
    </row>
    <row r="2550" spans="48:48" x14ac:dyDescent="0.25">
      <c r="AV2550" s="27">
        <f t="shared" ca="1" si="676"/>
        <v>48058</v>
      </c>
    </row>
    <row r="2551" spans="48:48" x14ac:dyDescent="0.25">
      <c r="AV2551" s="27">
        <f t="shared" ca="1" si="676"/>
        <v>48059</v>
      </c>
    </row>
    <row r="2552" spans="48:48" x14ac:dyDescent="0.25">
      <c r="AV2552" s="27">
        <f t="shared" ca="1" si="676"/>
        <v>48060</v>
      </c>
    </row>
    <row r="2553" spans="48:48" x14ac:dyDescent="0.25">
      <c r="AV2553" s="27">
        <f t="shared" ca="1" si="676"/>
        <v>48061</v>
      </c>
    </row>
    <row r="2554" spans="48:48" x14ac:dyDescent="0.25">
      <c r="AV2554" s="27">
        <f t="shared" ca="1" si="676"/>
        <v>48062</v>
      </c>
    </row>
    <row r="2555" spans="48:48" x14ac:dyDescent="0.25">
      <c r="AV2555" s="27">
        <f t="shared" ca="1" si="676"/>
        <v>48063</v>
      </c>
    </row>
    <row r="2556" spans="48:48" x14ac:dyDescent="0.25">
      <c r="AV2556" s="27">
        <f t="shared" ca="1" si="676"/>
        <v>48064</v>
      </c>
    </row>
    <row r="2557" spans="48:48" x14ac:dyDescent="0.25">
      <c r="AV2557" s="27">
        <f t="shared" ca="1" si="676"/>
        <v>48065</v>
      </c>
    </row>
    <row r="2558" spans="48:48" x14ac:dyDescent="0.25">
      <c r="AV2558" s="27">
        <f t="shared" ca="1" si="676"/>
        <v>48066</v>
      </c>
    </row>
    <row r="2559" spans="48:48" x14ac:dyDescent="0.25">
      <c r="AV2559" s="27">
        <f t="shared" ca="1" si="676"/>
        <v>48067</v>
      </c>
    </row>
    <row r="2560" spans="48:48" x14ac:dyDescent="0.25">
      <c r="AV2560" s="27">
        <f t="shared" ca="1" si="676"/>
        <v>48068</v>
      </c>
    </row>
    <row r="2561" spans="48:48" x14ac:dyDescent="0.25">
      <c r="AV2561" s="27">
        <f t="shared" ca="1" si="676"/>
        <v>48069</v>
      </c>
    </row>
    <row r="2562" spans="48:48" x14ac:dyDescent="0.25">
      <c r="AV2562" s="27">
        <f t="shared" ca="1" si="676"/>
        <v>48070</v>
      </c>
    </row>
    <row r="2563" spans="48:48" x14ac:dyDescent="0.25">
      <c r="AV2563" s="27">
        <f t="shared" ca="1" si="676"/>
        <v>48071</v>
      </c>
    </row>
    <row r="2564" spans="48:48" x14ac:dyDescent="0.25">
      <c r="AV2564" s="27">
        <f t="shared" ca="1" si="676"/>
        <v>48072</v>
      </c>
    </row>
    <row r="2565" spans="48:48" x14ac:dyDescent="0.25">
      <c r="AV2565" s="27">
        <f t="shared" ca="1" si="676"/>
        <v>48073</v>
      </c>
    </row>
    <row r="2566" spans="48:48" x14ac:dyDescent="0.25">
      <c r="AV2566" s="27">
        <f t="shared" ca="1" si="676"/>
        <v>48074</v>
      </c>
    </row>
    <row r="2567" spans="48:48" x14ac:dyDescent="0.25">
      <c r="AV2567" s="27">
        <f t="shared" ca="1" si="676"/>
        <v>48075</v>
      </c>
    </row>
    <row r="2568" spans="48:48" x14ac:dyDescent="0.25">
      <c r="AV2568" s="27">
        <f t="shared" ca="1" si="676"/>
        <v>48076</v>
      </c>
    </row>
    <row r="2569" spans="48:48" x14ac:dyDescent="0.25">
      <c r="AV2569" s="27">
        <f t="shared" ca="1" si="676"/>
        <v>48077</v>
      </c>
    </row>
    <row r="2570" spans="48:48" x14ac:dyDescent="0.25">
      <c r="AV2570" s="27">
        <f t="shared" ca="1" si="676"/>
        <v>48078</v>
      </c>
    </row>
    <row r="2571" spans="48:48" x14ac:dyDescent="0.25">
      <c r="AV2571" s="27">
        <f t="shared" ca="1" si="676"/>
        <v>48079</v>
      </c>
    </row>
    <row r="2572" spans="48:48" x14ac:dyDescent="0.25">
      <c r="AV2572" s="27">
        <f t="shared" ca="1" si="676"/>
        <v>48080</v>
      </c>
    </row>
    <row r="2573" spans="48:48" x14ac:dyDescent="0.25">
      <c r="AV2573" s="27">
        <f t="shared" ca="1" si="676"/>
        <v>48081</v>
      </c>
    </row>
    <row r="2574" spans="48:48" x14ac:dyDescent="0.25">
      <c r="AV2574" s="27">
        <f t="shared" ref="AV2574:AV2637" ca="1" si="677">AV2573+1</f>
        <v>48082</v>
      </c>
    </row>
    <row r="2575" spans="48:48" x14ac:dyDescent="0.25">
      <c r="AV2575" s="27">
        <f t="shared" ca="1" si="677"/>
        <v>48083</v>
      </c>
    </row>
    <row r="2576" spans="48:48" x14ac:dyDescent="0.25">
      <c r="AV2576" s="27">
        <f t="shared" ca="1" si="677"/>
        <v>48084</v>
      </c>
    </row>
    <row r="2577" spans="48:48" x14ac:dyDescent="0.25">
      <c r="AV2577" s="27">
        <f t="shared" ca="1" si="677"/>
        <v>48085</v>
      </c>
    </row>
    <row r="2578" spans="48:48" x14ac:dyDescent="0.25">
      <c r="AV2578" s="27">
        <f t="shared" ca="1" si="677"/>
        <v>48086</v>
      </c>
    </row>
    <row r="2579" spans="48:48" x14ac:dyDescent="0.25">
      <c r="AV2579" s="27">
        <f t="shared" ca="1" si="677"/>
        <v>48087</v>
      </c>
    </row>
    <row r="2580" spans="48:48" x14ac:dyDescent="0.25">
      <c r="AV2580" s="27">
        <f t="shared" ca="1" si="677"/>
        <v>48088</v>
      </c>
    </row>
    <row r="2581" spans="48:48" x14ac:dyDescent="0.25">
      <c r="AV2581" s="27">
        <f t="shared" ca="1" si="677"/>
        <v>48089</v>
      </c>
    </row>
    <row r="2582" spans="48:48" x14ac:dyDescent="0.25">
      <c r="AV2582" s="27">
        <f t="shared" ca="1" si="677"/>
        <v>48090</v>
      </c>
    </row>
    <row r="2583" spans="48:48" x14ac:dyDescent="0.25">
      <c r="AV2583" s="27">
        <f t="shared" ca="1" si="677"/>
        <v>48091</v>
      </c>
    </row>
    <row r="2584" spans="48:48" x14ac:dyDescent="0.25">
      <c r="AV2584" s="27">
        <f t="shared" ca="1" si="677"/>
        <v>48092</v>
      </c>
    </row>
    <row r="2585" spans="48:48" x14ac:dyDescent="0.25">
      <c r="AV2585" s="27">
        <f t="shared" ca="1" si="677"/>
        <v>48093</v>
      </c>
    </row>
    <row r="2586" spans="48:48" x14ac:dyDescent="0.25">
      <c r="AV2586" s="27">
        <f t="shared" ca="1" si="677"/>
        <v>48094</v>
      </c>
    </row>
    <row r="2587" spans="48:48" x14ac:dyDescent="0.25">
      <c r="AV2587" s="27">
        <f t="shared" ca="1" si="677"/>
        <v>48095</v>
      </c>
    </row>
    <row r="2588" spans="48:48" x14ac:dyDescent="0.25">
      <c r="AV2588" s="27">
        <f t="shared" ca="1" si="677"/>
        <v>48096</v>
      </c>
    </row>
    <row r="2589" spans="48:48" x14ac:dyDescent="0.25">
      <c r="AV2589" s="27">
        <f t="shared" ca="1" si="677"/>
        <v>48097</v>
      </c>
    </row>
    <row r="2590" spans="48:48" x14ac:dyDescent="0.25">
      <c r="AV2590" s="27">
        <f t="shared" ca="1" si="677"/>
        <v>48098</v>
      </c>
    </row>
    <row r="2591" spans="48:48" x14ac:dyDescent="0.25">
      <c r="AV2591" s="27">
        <f t="shared" ca="1" si="677"/>
        <v>48099</v>
      </c>
    </row>
    <row r="2592" spans="48:48" x14ac:dyDescent="0.25">
      <c r="AV2592" s="27">
        <f t="shared" ca="1" si="677"/>
        <v>48100</v>
      </c>
    </row>
    <row r="2593" spans="48:48" x14ac:dyDescent="0.25">
      <c r="AV2593" s="27">
        <f t="shared" ca="1" si="677"/>
        <v>48101</v>
      </c>
    </row>
    <row r="2594" spans="48:48" x14ac:dyDescent="0.25">
      <c r="AV2594" s="27">
        <f t="shared" ca="1" si="677"/>
        <v>48102</v>
      </c>
    </row>
    <row r="2595" spans="48:48" x14ac:dyDescent="0.25">
      <c r="AV2595" s="27">
        <f t="shared" ca="1" si="677"/>
        <v>48103</v>
      </c>
    </row>
    <row r="2596" spans="48:48" x14ac:dyDescent="0.25">
      <c r="AV2596" s="27">
        <f t="shared" ca="1" si="677"/>
        <v>48104</v>
      </c>
    </row>
    <row r="2597" spans="48:48" x14ac:dyDescent="0.25">
      <c r="AV2597" s="27">
        <f t="shared" ca="1" si="677"/>
        <v>48105</v>
      </c>
    </row>
    <row r="2598" spans="48:48" x14ac:dyDescent="0.25">
      <c r="AV2598" s="27">
        <f t="shared" ca="1" si="677"/>
        <v>48106</v>
      </c>
    </row>
    <row r="2599" spans="48:48" x14ac:dyDescent="0.25">
      <c r="AV2599" s="27">
        <f t="shared" ca="1" si="677"/>
        <v>48107</v>
      </c>
    </row>
    <row r="2600" spans="48:48" x14ac:dyDescent="0.25">
      <c r="AV2600" s="27">
        <f t="shared" ca="1" si="677"/>
        <v>48108</v>
      </c>
    </row>
    <row r="2601" spans="48:48" x14ac:dyDescent="0.25">
      <c r="AV2601" s="27">
        <f t="shared" ca="1" si="677"/>
        <v>48109</v>
      </c>
    </row>
    <row r="2602" spans="48:48" x14ac:dyDescent="0.25">
      <c r="AV2602" s="27">
        <f t="shared" ca="1" si="677"/>
        <v>48110</v>
      </c>
    </row>
    <row r="2603" spans="48:48" x14ac:dyDescent="0.25">
      <c r="AV2603" s="27">
        <f t="shared" ca="1" si="677"/>
        <v>48111</v>
      </c>
    </row>
    <row r="2604" spans="48:48" x14ac:dyDescent="0.25">
      <c r="AV2604" s="27">
        <f t="shared" ca="1" si="677"/>
        <v>48112</v>
      </c>
    </row>
    <row r="2605" spans="48:48" x14ac:dyDescent="0.25">
      <c r="AV2605" s="27">
        <f t="shared" ca="1" si="677"/>
        <v>48113</v>
      </c>
    </row>
    <row r="2606" spans="48:48" x14ac:dyDescent="0.25">
      <c r="AV2606" s="27">
        <f t="shared" ca="1" si="677"/>
        <v>48114</v>
      </c>
    </row>
    <row r="2607" spans="48:48" x14ac:dyDescent="0.25">
      <c r="AV2607" s="27">
        <f t="shared" ca="1" si="677"/>
        <v>48115</v>
      </c>
    </row>
    <row r="2608" spans="48:48" x14ac:dyDescent="0.25">
      <c r="AV2608" s="27">
        <f t="shared" ca="1" si="677"/>
        <v>48116</v>
      </c>
    </row>
    <row r="2609" spans="48:48" x14ac:dyDescent="0.25">
      <c r="AV2609" s="27">
        <f t="shared" ca="1" si="677"/>
        <v>48117</v>
      </c>
    </row>
    <row r="2610" spans="48:48" x14ac:dyDescent="0.25">
      <c r="AV2610" s="27">
        <f t="shared" ca="1" si="677"/>
        <v>48118</v>
      </c>
    </row>
    <row r="2611" spans="48:48" x14ac:dyDescent="0.25">
      <c r="AV2611" s="27">
        <f t="shared" ca="1" si="677"/>
        <v>48119</v>
      </c>
    </row>
    <row r="2612" spans="48:48" x14ac:dyDescent="0.25">
      <c r="AV2612" s="27">
        <f t="shared" ca="1" si="677"/>
        <v>48120</v>
      </c>
    </row>
    <row r="2613" spans="48:48" x14ac:dyDescent="0.25">
      <c r="AV2613" s="27">
        <f t="shared" ca="1" si="677"/>
        <v>48121</v>
      </c>
    </row>
    <row r="2614" spans="48:48" x14ac:dyDescent="0.25">
      <c r="AV2614" s="27">
        <f t="shared" ca="1" si="677"/>
        <v>48122</v>
      </c>
    </row>
    <row r="2615" spans="48:48" x14ac:dyDescent="0.25">
      <c r="AV2615" s="27">
        <f t="shared" ca="1" si="677"/>
        <v>48123</v>
      </c>
    </row>
    <row r="2616" spans="48:48" x14ac:dyDescent="0.25">
      <c r="AV2616" s="27">
        <f t="shared" ca="1" si="677"/>
        <v>48124</v>
      </c>
    </row>
    <row r="2617" spans="48:48" x14ac:dyDescent="0.25">
      <c r="AV2617" s="27">
        <f t="shared" ca="1" si="677"/>
        <v>48125</v>
      </c>
    </row>
    <row r="2618" spans="48:48" x14ac:dyDescent="0.25">
      <c r="AV2618" s="27">
        <f t="shared" ca="1" si="677"/>
        <v>48126</v>
      </c>
    </row>
    <row r="2619" spans="48:48" x14ac:dyDescent="0.25">
      <c r="AV2619" s="27">
        <f t="shared" ca="1" si="677"/>
        <v>48127</v>
      </c>
    </row>
    <row r="2620" spans="48:48" x14ac:dyDescent="0.25">
      <c r="AV2620" s="27">
        <f t="shared" ca="1" si="677"/>
        <v>48128</v>
      </c>
    </row>
    <row r="2621" spans="48:48" x14ac:dyDescent="0.25">
      <c r="AV2621" s="27">
        <f t="shared" ca="1" si="677"/>
        <v>48129</v>
      </c>
    </row>
    <row r="2622" spans="48:48" x14ac:dyDescent="0.25">
      <c r="AV2622" s="27">
        <f t="shared" ca="1" si="677"/>
        <v>48130</v>
      </c>
    </row>
    <row r="2623" spans="48:48" x14ac:dyDescent="0.25">
      <c r="AV2623" s="27">
        <f t="shared" ca="1" si="677"/>
        <v>48131</v>
      </c>
    </row>
    <row r="2624" spans="48:48" x14ac:dyDescent="0.25">
      <c r="AV2624" s="27">
        <f t="shared" ca="1" si="677"/>
        <v>48132</v>
      </c>
    </row>
    <row r="2625" spans="48:48" x14ac:dyDescent="0.25">
      <c r="AV2625" s="27">
        <f t="shared" ca="1" si="677"/>
        <v>48133</v>
      </c>
    </row>
    <row r="2626" spans="48:48" x14ac:dyDescent="0.25">
      <c r="AV2626" s="27">
        <f t="shared" ca="1" si="677"/>
        <v>48134</v>
      </c>
    </row>
    <row r="2627" spans="48:48" x14ac:dyDescent="0.25">
      <c r="AV2627" s="27">
        <f t="shared" ca="1" si="677"/>
        <v>48135</v>
      </c>
    </row>
    <row r="2628" spans="48:48" x14ac:dyDescent="0.25">
      <c r="AV2628" s="27">
        <f t="shared" ca="1" si="677"/>
        <v>48136</v>
      </c>
    </row>
    <row r="2629" spans="48:48" x14ac:dyDescent="0.25">
      <c r="AV2629" s="27">
        <f t="shared" ca="1" si="677"/>
        <v>48137</v>
      </c>
    </row>
    <row r="2630" spans="48:48" x14ac:dyDescent="0.25">
      <c r="AV2630" s="27">
        <f t="shared" ca="1" si="677"/>
        <v>48138</v>
      </c>
    </row>
    <row r="2631" spans="48:48" x14ac:dyDescent="0.25">
      <c r="AV2631" s="27">
        <f t="shared" ca="1" si="677"/>
        <v>48139</v>
      </c>
    </row>
    <row r="2632" spans="48:48" x14ac:dyDescent="0.25">
      <c r="AV2632" s="27">
        <f t="shared" ca="1" si="677"/>
        <v>48140</v>
      </c>
    </row>
    <row r="2633" spans="48:48" x14ac:dyDescent="0.25">
      <c r="AV2633" s="27">
        <f t="shared" ca="1" si="677"/>
        <v>48141</v>
      </c>
    </row>
    <row r="2634" spans="48:48" x14ac:dyDescent="0.25">
      <c r="AV2634" s="27">
        <f t="shared" ca="1" si="677"/>
        <v>48142</v>
      </c>
    </row>
    <row r="2635" spans="48:48" x14ac:dyDescent="0.25">
      <c r="AV2635" s="27">
        <f t="shared" ca="1" si="677"/>
        <v>48143</v>
      </c>
    </row>
    <row r="2636" spans="48:48" x14ac:dyDescent="0.25">
      <c r="AV2636" s="27">
        <f t="shared" ca="1" si="677"/>
        <v>48144</v>
      </c>
    </row>
    <row r="2637" spans="48:48" x14ac:dyDescent="0.25">
      <c r="AV2637" s="27">
        <f t="shared" ca="1" si="677"/>
        <v>48145</v>
      </c>
    </row>
    <row r="2638" spans="48:48" x14ac:dyDescent="0.25">
      <c r="AV2638" s="27">
        <f t="shared" ref="AV2638:AV2702" ca="1" si="678">AV2637+1</f>
        <v>48146</v>
      </c>
    </row>
    <row r="2639" spans="48:48" x14ac:dyDescent="0.25">
      <c r="AV2639" s="27">
        <f t="shared" ca="1" si="678"/>
        <v>48147</v>
      </c>
    </row>
    <row r="2640" spans="48:48" x14ac:dyDescent="0.25">
      <c r="AV2640" s="27">
        <f t="shared" ca="1" si="678"/>
        <v>48148</v>
      </c>
    </row>
    <row r="2641" spans="48:48" x14ac:dyDescent="0.25">
      <c r="AV2641" s="27">
        <f t="shared" ca="1" si="678"/>
        <v>48149</v>
      </c>
    </row>
    <row r="2642" spans="48:48" x14ac:dyDescent="0.25">
      <c r="AV2642" s="27">
        <f t="shared" ca="1" si="678"/>
        <v>48150</v>
      </c>
    </row>
    <row r="2643" spans="48:48" x14ac:dyDescent="0.25">
      <c r="AV2643" s="27">
        <f t="shared" ca="1" si="678"/>
        <v>48151</v>
      </c>
    </row>
    <row r="2644" spans="48:48" x14ac:dyDescent="0.25">
      <c r="AV2644" s="27">
        <f t="shared" ca="1" si="678"/>
        <v>48152</v>
      </c>
    </row>
    <row r="2645" spans="48:48" x14ac:dyDescent="0.25">
      <c r="AV2645" s="27">
        <f t="shared" ca="1" si="678"/>
        <v>48153</v>
      </c>
    </row>
    <row r="2646" spans="48:48" x14ac:dyDescent="0.25">
      <c r="AV2646" s="27">
        <f t="shared" ca="1" si="678"/>
        <v>48154</v>
      </c>
    </row>
    <row r="2647" spans="48:48" x14ac:dyDescent="0.25">
      <c r="AV2647" s="27">
        <f t="shared" ca="1" si="678"/>
        <v>48155</v>
      </c>
    </row>
    <row r="2648" spans="48:48" x14ac:dyDescent="0.25">
      <c r="AV2648" s="27">
        <f t="shared" ca="1" si="678"/>
        <v>48156</v>
      </c>
    </row>
    <row r="2649" spans="48:48" x14ac:dyDescent="0.25">
      <c r="AV2649" s="27">
        <f t="shared" ca="1" si="678"/>
        <v>48157</v>
      </c>
    </row>
    <row r="2650" spans="48:48" x14ac:dyDescent="0.25">
      <c r="AV2650" s="27">
        <f t="shared" ca="1" si="678"/>
        <v>48158</v>
      </c>
    </row>
    <row r="2651" spans="48:48" x14ac:dyDescent="0.25">
      <c r="AV2651" s="27">
        <f t="shared" ca="1" si="678"/>
        <v>48159</v>
      </c>
    </row>
    <row r="2652" spans="48:48" x14ac:dyDescent="0.25">
      <c r="AV2652" s="27">
        <f t="shared" ca="1" si="678"/>
        <v>48160</v>
      </c>
    </row>
    <row r="2653" spans="48:48" x14ac:dyDescent="0.25">
      <c r="AV2653" s="27">
        <f t="shared" ca="1" si="678"/>
        <v>48161</v>
      </c>
    </row>
    <row r="2654" spans="48:48" x14ac:dyDescent="0.25">
      <c r="AV2654" s="27">
        <f t="shared" ca="1" si="678"/>
        <v>48162</v>
      </c>
    </row>
    <row r="2655" spans="48:48" x14ac:dyDescent="0.25">
      <c r="AV2655" s="27">
        <f t="shared" ca="1" si="678"/>
        <v>48163</v>
      </c>
    </row>
    <row r="2656" spans="48:48" x14ac:dyDescent="0.25">
      <c r="AV2656" s="27">
        <f t="shared" ca="1" si="678"/>
        <v>48164</v>
      </c>
    </row>
    <row r="2657" spans="48:48" x14ac:dyDescent="0.25">
      <c r="AV2657" s="27">
        <f t="shared" ca="1" si="678"/>
        <v>48165</v>
      </c>
    </row>
    <row r="2658" spans="48:48" x14ac:dyDescent="0.25">
      <c r="AV2658" s="27">
        <f t="shared" ca="1" si="678"/>
        <v>48166</v>
      </c>
    </row>
    <row r="2659" spans="48:48" x14ac:dyDescent="0.25">
      <c r="AV2659" s="27">
        <f t="shared" ca="1" si="678"/>
        <v>48167</v>
      </c>
    </row>
    <row r="2660" spans="48:48" x14ac:dyDescent="0.25">
      <c r="AV2660" s="27">
        <f t="shared" ca="1" si="678"/>
        <v>48168</v>
      </c>
    </row>
    <row r="2661" spans="48:48" x14ac:dyDescent="0.25">
      <c r="AV2661" s="27">
        <f t="shared" ca="1" si="678"/>
        <v>48169</v>
      </c>
    </row>
    <row r="2662" spans="48:48" x14ac:dyDescent="0.25">
      <c r="AV2662" s="27">
        <f t="shared" ca="1" si="678"/>
        <v>48170</v>
      </c>
    </row>
    <row r="2663" spans="48:48" x14ac:dyDescent="0.25">
      <c r="AV2663" s="27">
        <f t="shared" ca="1" si="678"/>
        <v>48171</v>
      </c>
    </row>
    <row r="2664" spans="48:48" x14ac:dyDescent="0.25">
      <c r="AV2664" s="27">
        <f t="shared" ca="1" si="678"/>
        <v>48172</v>
      </c>
    </row>
    <row r="2665" spans="48:48" x14ac:dyDescent="0.25">
      <c r="AV2665" s="27">
        <f t="shared" ca="1" si="678"/>
        <v>48173</v>
      </c>
    </row>
    <row r="2666" spans="48:48" x14ac:dyDescent="0.25">
      <c r="AV2666" s="27">
        <f t="shared" ca="1" si="678"/>
        <v>48174</v>
      </c>
    </row>
    <row r="2667" spans="48:48" x14ac:dyDescent="0.25">
      <c r="AV2667" s="27">
        <f t="shared" ca="1" si="678"/>
        <v>48175</v>
      </c>
    </row>
    <row r="2668" spans="48:48" x14ac:dyDescent="0.25">
      <c r="AV2668" s="27">
        <f t="shared" ca="1" si="678"/>
        <v>48176</v>
      </c>
    </row>
    <row r="2669" spans="48:48" x14ac:dyDescent="0.25">
      <c r="AV2669" s="27">
        <f t="shared" ca="1" si="678"/>
        <v>48177</v>
      </c>
    </row>
    <row r="2670" spans="48:48" x14ac:dyDescent="0.25">
      <c r="AV2670" s="27">
        <f t="shared" ca="1" si="678"/>
        <v>48178</v>
      </c>
    </row>
    <row r="2671" spans="48:48" x14ac:dyDescent="0.25">
      <c r="AV2671" s="27">
        <f t="shared" ca="1" si="678"/>
        <v>48179</v>
      </c>
    </row>
    <row r="2672" spans="48:48" x14ac:dyDescent="0.25">
      <c r="AV2672" s="27">
        <f t="shared" ca="1" si="678"/>
        <v>48180</v>
      </c>
    </row>
    <row r="2673" spans="48:48" x14ac:dyDescent="0.25">
      <c r="AV2673" s="27">
        <f t="shared" ca="1" si="678"/>
        <v>48181</v>
      </c>
    </row>
    <row r="2674" spans="48:48" x14ac:dyDescent="0.25">
      <c r="AV2674" s="27">
        <f t="shared" ca="1" si="678"/>
        <v>48182</v>
      </c>
    </row>
    <row r="2675" spans="48:48" x14ac:dyDescent="0.25">
      <c r="AV2675" s="27">
        <f t="shared" ca="1" si="678"/>
        <v>48183</v>
      </c>
    </row>
    <row r="2676" spans="48:48" x14ac:dyDescent="0.25">
      <c r="AV2676" s="27">
        <f t="shared" ca="1" si="678"/>
        <v>48184</v>
      </c>
    </row>
    <row r="2677" spans="48:48" x14ac:dyDescent="0.25">
      <c r="AV2677" s="27">
        <f t="shared" ca="1" si="678"/>
        <v>48185</v>
      </c>
    </row>
    <row r="2678" spans="48:48" x14ac:dyDescent="0.25">
      <c r="AV2678" s="27">
        <f t="shared" ca="1" si="678"/>
        <v>48186</v>
      </c>
    </row>
    <row r="2679" spans="48:48" x14ac:dyDescent="0.25">
      <c r="AV2679" s="27">
        <f t="shared" ca="1" si="678"/>
        <v>48187</v>
      </c>
    </row>
    <row r="2680" spans="48:48" x14ac:dyDescent="0.25">
      <c r="AV2680" s="27">
        <f t="shared" ca="1" si="678"/>
        <v>48188</v>
      </c>
    </row>
    <row r="2681" spans="48:48" x14ac:dyDescent="0.25">
      <c r="AV2681" s="27">
        <f t="shared" ca="1" si="678"/>
        <v>48189</v>
      </c>
    </row>
    <row r="2682" spans="48:48" x14ac:dyDescent="0.25">
      <c r="AV2682" s="27">
        <f t="shared" ca="1" si="678"/>
        <v>48190</v>
      </c>
    </row>
    <row r="2683" spans="48:48" x14ac:dyDescent="0.25">
      <c r="AV2683" s="27">
        <f t="shared" ca="1" si="678"/>
        <v>48191</v>
      </c>
    </row>
    <row r="2684" spans="48:48" x14ac:dyDescent="0.25">
      <c r="AV2684" s="27">
        <f t="shared" ca="1" si="678"/>
        <v>48192</v>
      </c>
    </row>
    <row r="2685" spans="48:48" x14ac:dyDescent="0.25">
      <c r="AV2685" s="27">
        <f t="shared" ca="1" si="678"/>
        <v>48193</v>
      </c>
    </row>
    <row r="2686" spans="48:48" x14ac:dyDescent="0.25">
      <c r="AV2686" s="27">
        <f t="shared" ca="1" si="678"/>
        <v>48194</v>
      </c>
    </row>
    <row r="2687" spans="48:48" x14ac:dyDescent="0.25">
      <c r="AV2687" s="27">
        <f t="shared" ca="1" si="678"/>
        <v>48195</v>
      </c>
    </row>
    <row r="2688" spans="48:48" x14ac:dyDescent="0.25">
      <c r="AV2688" s="27">
        <f t="shared" ca="1" si="678"/>
        <v>48196</v>
      </c>
    </row>
    <row r="2689" spans="48:48" x14ac:dyDescent="0.25">
      <c r="AV2689" s="27">
        <f t="shared" ca="1" si="678"/>
        <v>48197</v>
      </c>
    </row>
    <row r="2690" spans="48:48" x14ac:dyDescent="0.25">
      <c r="AV2690" s="27">
        <f t="shared" ca="1" si="678"/>
        <v>48198</v>
      </c>
    </row>
    <row r="2691" spans="48:48" x14ac:dyDescent="0.25">
      <c r="AV2691" s="27">
        <f t="shared" ca="1" si="678"/>
        <v>48199</v>
      </c>
    </row>
    <row r="2692" spans="48:48" x14ac:dyDescent="0.25">
      <c r="AV2692" s="27">
        <f t="shared" ca="1" si="678"/>
        <v>48200</v>
      </c>
    </row>
    <row r="2693" spans="48:48" x14ac:dyDescent="0.25">
      <c r="AV2693" s="27">
        <f t="shared" ca="1" si="678"/>
        <v>48201</v>
      </c>
    </row>
    <row r="2694" spans="48:48" x14ac:dyDescent="0.25">
      <c r="AV2694" s="27">
        <f t="shared" ca="1" si="678"/>
        <v>48202</v>
      </c>
    </row>
    <row r="2695" spans="48:48" x14ac:dyDescent="0.25">
      <c r="AV2695" s="27">
        <f t="shared" ca="1" si="678"/>
        <v>48203</v>
      </c>
    </row>
    <row r="2696" spans="48:48" x14ac:dyDescent="0.25">
      <c r="AV2696" s="27">
        <f t="shared" ca="1" si="678"/>
        <v>48204</v>
      </c>
    </row>
    <row r="2697" spans="48:48" x14ac:dyDescent="0.25">
      <c r="AV2697" s="27">
        <f t="shared" ca="1" si="678"/>
        <v>48205</v>
      </c>
    </row>
    <row r="2698" spans="48:48" x14ac:dyDescent="0.25">
      <c r="AV2698" s="27">
        <f t="shared" ca="1" si="678"/>
        <v>48206</v>
      </c>
    </row>
    <row r="2699" spans="48:48" x14ac:dyDescent="0.25">
      <c r="AV2699" s="27">
        <f t="shared" ca="1" si="678"/>
        <v>48207</v>
      </c>
    </row>
    <row r="2700" spans="48:48" x14ac:dyDescent="0.25">
      <c r="AV2700" s="27">
        <f t="shared" ca="1" si="678"/>
        <v>48208</v>
      </c>
    </row>
    <row r="2701" spans="48:48" x14ac:dyDescent="0.25">
      <c r="AV2701" s="27">
        <f t="shared" ca="1" si="678"/>
        <v>48209</v>
      </c>
    </row>
    <row r="2702" spans="48:48" x14ac:dyDescent="0.25">
      <c r="AV2702" s="27">
        <f t="shared" ca="1" si="678"/>
        <v>48210</v>
      </c>
    </row>
    <row r="2703" spans="48:48" x14ac:dyDescent="0.25">
      <c r="AV2703" s="27">
        <f t="shared" ref="AV2703:AV2752" ca="1" si="679">AV2702+1</f>
        <v>48211</v>
      </c>
    </row>
    <row r="2704" spans="48:48" x14ac:dyDescent="0.25">
      <c r="AV2704" s="27">
        <f t="shared" ca="1" si="679"/>
        <v>48212</v>
      </c>
    </row>
    <row r="2705" spans="48:48" x14ac:dyDescent="0.25">
      <c r="AV2705" s="27">
        <f t="shared" ca="1" si="679"/>
        <v>48213</v>
      </c>
    </row>
    <row r="2706" spans="48:48" x14ac:dyDescent="0.25">
      <c r="AV2706" s="27">
        <f t="shared" ca="1" si="679"/>
        <v>48214</v>
      </c>
    </row>
    <row r="2707" spans="48:48" x14ac:dyDescent="0.25">
      <c r="AV2707" s="27">
        <f t="shared" ca="1" si="679"/>
        <v>48215</v>
      </c>
    </row>
    <row r="2708" spans="48:48" x14ac:dyDescent="0.25">
      <c r="AV2708" s="27">
        <f t="shared" ca="1" si="679"/>
        <v>48216</v>
      </c>
    </row>
    <row r="2709" spans="48:48" x14ac:dyDescent="0.25">
      <c r="AV2709" s="27">
        <f t="shared" ca="1" si="679"/>
        <v>48217</v>
      </c>
    </row>
    <row r="2710" spans="48:48" x14ac:dyDescent="0.25">
      <c r="AV2710" s="27">
        <f t="shared" ca="1" si="679"/>
        <v>48218</v>
      </c>
    </row>
    <row r="2711" spans="48:48" x14ac:dyDescent="0.25">
      <c r="AV2711" s="27">
        <f t="shared" ca="1" si="679"/>
        <v>48219</v>
      </c>
    </row>
    <row r="2712" spans="48:48" x14ac:dyDescent="0.25">
      <c r="AV2712" s="27">
        <f t="shared" ca="1" si="679"/>
        <v>48220</v>
      </c>
    </row>
    <row r="2713" spans="48:48" x14ac:dyDescent="0.25">
      <c r="AV2713" s="27">
        <f t="shared" ca="1" si="679"/>
        <v>48221</v>
      </c>
    </row>
    <row r="2714" spans="48:48" x14ac:dyDescent="0.25">
      <c r="AV2714" s="27">
        <f t="shared" ca="1" si="679"/>
        <v>48222</v>
      </c>
    </row>
    <row r="2715" spans="48:48" x14ac:dyDescent="0.25">
      <c r="AV2715" s="27">
        <f t="shared" ca="1" si="679"/>
        <v>48223</v>
      </c>
    </row>
    <row r="2716" spans="48:48" x14ac:dyDescent="0.25">
      <c r="AV2716" s="27">
        <f t="shared" ca="1" si="679"/>
        <v>48224</v>
      </c>
    </row>
    <row r="2717" spans="48:48" x14ac:dyDescent="0.25">
      <c r="AV2717" s="27">
        <f t="shared" ca="1" si="679"/>
        <v>48225</v>
      </c>
    </row>
    <row r="2718" spans="48:48" x14ac:dyDescent="0.25">
      <c r="AV2718" s="27">
        <f t="shared" ca="1" si="679"/>
        <v>48226</v>
      </c>
    </row>
    <row r="2719" spans="48:48" x14ac:dyDescent="0.25">
      <c r="AV2719" s="27">
        <f t="shared" ca="1" si="679"/>
        <v>48227</v>
      </c>
    </row>
    <row r="2720" spans="48:48" x14ac:dyDescent="0.25">
      <c r="AV2720" s="27">
        <f t="shared" ca="1" si="679"/>
        <v>48228</v>
      </c>
    </row>
    <row r="2721" spans="48:48" x14ac:dyDescent="0.25">
      <c r="AV2721" s="27">
        <f t="shared" ca="1" si="679"/>
        <v>48229</v>
      </c>
    </row>
    <row r="2722" spans="48:48" x14ac:dyDescent="0.25">
      <c r="AV2722" s="27">
        <f t="shared" ca="1" si="679"/>
        <v>48230</v>
      </c>
    </row>
    <row r="2723" spans="48:48" x14ac:dyDescent="0.25">
      <c r="AV2723" s="27">
        <f t="shared" ca="1" si="679"/>
        <v>48231</v>
      </c>
    </row>
    <row r="2724" spans="48:48" x14ac:dyDescent="0.25">
      <c r="AV2724" s="27">
        <f t="shared" ca="1" si="679"/>
        <v>48232</v>
      </c>
    </row>
    <row r="2725" spans="48:48" x14ac:dyDescent="0.25">
      <c r="AV2725" s="27">
        <f t="shared" ca="1" si="679"/>
        <v>48233</v>
      </c>
    </row>
    <row r="2726" spans="48:48" x14ac:dyDescent="0.25">
      <c r="AV2726" s="27">
        <f t="shared" ca="1" si="679"/>
        <v>48234</v>
      </c>
    </row>
    <row r="2727" spans="48:48" x14ac:dyDescent="0.25">
      <c r="AV2727" s="27">
        <f t="shared" ca="1" si="679"/>
        <v>48235</v>
      </c>
    </row>
    <row r="2728" spans="48:48" x14ac:dyDescent="0.25">
      <c r="AV2728" s="27">
        <f t="shared" ca="1" si="679"/>
        <v>48236</v>
      </c>
    </row>
    <row r="2729" spans="48:48" x14ac:dyDescent="0.25">
      <c r="AV2729" s="27">
        <f t="shared" ca="1" si="679"/>
        <v>48237</v>
      </c>
    </row>
    <row r="2730" spans="48:48" x14ac:dyDescent="0.25">
      <c r="AV2730" s="27">
        <f t="shared" ca="1" si="679"/>
        <v>48238</v>
      </c>
    </row>
    <row r="2731" spans="48:48" x14ac:dyDescent="0.25">
      <c r="AV2731" s="27">
        <f t="shared" ca="1" si="679"/>
        <v>48239</v>
      </c>
    </row>
    <row r="2732" spans="48:48" x14ac:dyDescent="0.25">
      <c r="AV2732" s="27">
        <f t="shared" ca="1" si="679"/>
        <v>48240</v>
      </c>
    </row>
    <row r="2733" spans="48:48" x14ac:dyDescent="0.25">
      <c r="AV2733" s="27">
        <f t="shared" ca="1" si="679"/>
        <v>48241</v>
      </c>
    </row>
    <row r="2734" spans="48:48" x14ac:dyDescent="0.25">
      <c r="AV2734" s="27">
        <f t="shared" ca="1" si="679"/>
        <v>48242</v>
      </c>
    </row>
    <row r="2735" spans="48:48" x14ac:dyDescent="0.25">
      <c r="AV2735" s="27">
        <f t="shared" ca="1" si="679"/>
        <v>48243</v>
      </c>
    </row>
    <row r="2736" spans="48:48" x14ac:dyDescent="0.25">
      <c r="AV2736" s="27">
        <f t="shared" ca="1" si="679"/>
        <v>48244</v>
      </c>
    </row>
    <row r="2737" spans="48:48" x14ac:dyDescent="0.25">
      <c r="AV2737" s="27">
        <f t="shared" ca="1" si="679"/>
        <v>48245</v>
      </c>
    </row>
    <row r="2738" spans="48:48" x14ac:dyDescent="0.25">
      <c r="AV2738" s="27">
        <f t="shared" ca="1" si="679"/>
        <v>48246</v>
      </c>
    </row>
    <row r="2739" spans="48:48" x14ac:dyDescent="0.25">
      <c r="AV2739" s="27">
        <f t="shared" ca="1" si="679"/>
        <v>48247</v>
      </c>
    </row>
    <row r="2740" spans="48:48" x14ac:dyDescent="0.25">
      <c r="AV2740" s="27">
        <f t="shared" ca="1" si="679"/>
        <v>48248</v>
      </c>
    </row>
    <row r="2741" spans="48:48" x14ac:dyDescent="0.25">
      <c r="AV2741" s="27">
        <f t="shared" ca="1" si="679"/>
        <v>48249</v>
      </c>
    </row>
    <row r="2742" spans="48:48" x14ac:dyDescent="0.25">
      <c r="AV2742" s="27">
        <f t="shared" ca="1" si="679"/>
        <v>48250</v>
      </c>
    </row>
    <row r="2743" spans="48:48" x14ac:dyDescent="0.25">
      <c r="AV2743" s="27">
        <f t="shared" ca="1" si="679"/>
        <v>48251</v>
      </c>
    </row>
    <row r="2744" spans="48:48" x14ac:dyDescent="0.25">
      <c r="AV2744" s="27">
        <f t="shared" ca="1" si="679"/>
        <v>48252</v>
      </c>
    </row>
    <row r="2745" spans="48:48" x14ac:dyDescent="0.25">
      <c r="AV2745" s="27">
        <f t="shared" ca="1" si="679"/>
        <v>48253</v>
      </c>
    </row>
    <row r="2746" spans="48:48" x14ac:dyDescent="0.25">
      <c r="AV2746" s="27">
        <f t="shared" ca="1" si="679"/>
        <v>48254</v>
      </c>
    </row>
    <row r="2747" spans="48:48" x14ac:dyDescent="0.25">
      <c r="AV2747" s="27">
        <f t="shared" ca="1" si="679"/>
        <v>48255</v>
      </c>
    </row>
    <row r="2748" spans="48:48" x14ac:dyDescent="0.25">
      <c r="AV2748" s="27">
        <f t="shared" ca="1" si="679"/>
        <v>48256</v>
      </c>
    </row>
    <row r="2749" spans="48:48" x14ac:dyDescent="0.25">
      <c r="AV2749" s="27">
        <f t="shared" ca="1" si="679"/>
        <v>48257</v>
      </c>
    </row>
    <row r="2750" spans="48:48" x14ac:dyDescent="0.25">
      <c r="AV2750" s="27">
        <f t="shared" ca="1" si="679"/>
        <v>48258</v>
      </c>
    </row>
    <row r="2751" spans="48:48" x14ac:dyDescent="0.25">
      <c r="AV2751" s="27">
        <f t="shared" ca="1" si="679"/>
        <v>48259</v>
      </c>
    </row>
    <row r="2752" spans="48:48" x14ac:dyDescent="0.25">
      <c r="AV2752" s="27">
        <f t="shared" ca="1" si="679"/>
        <v>48260</v>
      </c>
    </row>
    <row r="2753" spans="48:48" x14ac:dyDescent="0.25">
      <c r="AV2753" s="27"/>
    </row>
  </sheetData>
  <sheetProtection password="C006" sheet="1" objects="1" scenarios="1" selectLockedCells="1"/>
  <mergeCells count="18">
    <mergeCell ref="AC126:AF126"/>
    <mergeCell ref="AC69:AF69"/>
    <mergeCell ref="AC85:AF85"/>
    <mergeCell ref="AC91:AF91"/>
    <mergeCell ref="AC104:AF104"/>
    <mergeCell ref="AC110:AF110"/>
    <mergeCell ref="I3:AF3"/>
    <mergeCell ref="I2:AF2"/>
    <mergeCell ref="AP12:AQ12"/>
    <mergeCell ref="AR12:AS12"/>
    <mergeCell ref="AC9:AF9"/>
    <mergeCell ref="I9:R9"/>
    <mergeCell ref="I4:J4"/>
    <mergeCell ref="Z9:AA9"/>
    <mergeCell ref="AO11:AS11"/>
    <mergeCell ref="AF4:AF6"/>
    <mergeCell ref="L6:R6"/>
    <mergeCell ref="L7:R7"/>
  </mergeCells>
  <conditionalFormatting sqref="I7:I8">
    <cfRule type="expression" dxfId="19" priority="10">
      <formula>IF(OR($W7="CMT",$W7="PAZ"),1,0)</formula>
    </cfRule>
  </conditionalFormatting>
  <conditionalFormatting sqref="S25 U25 I12:K18 N12:R18 I19:R504">
    <cfRule type="expression" dxfId="18" priority="6">
      <formula>IF(AND($I$7&lt;&gt;"",$I12=$I$9),1,0)</formula>
    </cfRule>
  </conditionalFormatting>
  <conditionalFormatting sqref="I12:K18 S12:S16 N13:N18 N12:W12 O13:W496 I19:N496">
    <cfRule type="expression" dxfId="17" priority="12">
      <formula>IF(OR($W12="CMT",$W12="PAZ"),1,0)</formula>
    </cfRule>
  </conditionalFormatting>
  <conditionalFormatting sqref="O12:Q496">
    <cfRule type="expression" dxfId="16" priority="5">
      <formula>IF(AND($Z12&lt;&gt;"",$I12=$Y12),1,0)</formula>
    </cfRule>
  </conditionalFormatting>
  <conditionalFormatting sqref="E12:E18">
    <cfRule type="expression" dxfId="15" priority="4">
      <formula>IF($E12="Bu güne Saat Yazınız !!!",1,0)</formula>
    </cfRule>
  </conditionalFormatting>
  <conditionalFormatting sqref="L6">
    <cfRule type="expression" dxfId="14" priority="3">
      <formula>IF($L$6="&lt;Kurs Toplam Saati Giriniz !!!",1,0)</formula>
    </cfRule>
  </conditionalFormatting>
  <conditionalFormatting sqref="L7">
    <cfRule type="expression" dxfId="13" priority="2">
      <formula>IF($L$7="&lt;Kurs Başlama Tarihi Giriniz !!!",1,0)</formula>
    </cfRule>
  </conditionalFormatting>
  <conditionalFormatting sqref="I12:I18">
    <cfRule type="cellIs" dxfId="12" priority="1" operator="equal">
      <formula>$I$7</formula>
    </cfRule>
  </conditionalFormatting>
  <dataValidations count="7">
    <dataValidation type="list" allowBlank="1" showInputMessage="1" showErrorMessage="1" sqref="I7">
      <formula1>TARİHSEÇ</formula1>
    </dataValidation>
    <dataValidation type="list" allowBlank="1" showInputMessage="1" showErrorMessage="1" errorTitle="SAYI DEĞERİ GİRİNİZ" error="Kursun başlatılacağı ilk gün eksik saat varsa, o günkü saat yazılır._x000a_ÖRNEK: Yeni açılacak kurs Çarşama günü 4 saat olsun. Biten kurs da Çarşamba günü bitiyor ve 1 saat var. Bu alandaki Çarşamba hücresine 3 saat yazılacaktır." sqref="H12:H18">
      <formula1>"1,2,3,4,5,6,7,8,9,10"</formula1>
    </dataValidation>
    <dataValidation type="whole" allowBlank="1" showInputMessage="1" showErrorMessage="1" errorTitle="KURS TOPLAM SAATİ GİRİNİZ" error="Sayı Değeri şeklinde,_x000a_Kurs Toplam Saati giriniz." sqref="I6">
      <formula1>1</formula1>
      <formula2>1500</formula2>
    </dataValidation>
    <dataValidation type="list" allowBlank="1" showInputMessage="1" showErrorMessage="1" errorTitle="SAYI DEĞERİ GİRİNİZ" error="Haftanın günlerindeki ders saatlerini yazınız. _x000a__x000a_08:00-13:00 Saatleri arasındaki Sabah Kurs Saatini yazınız._x000a__x000a_" sqref="L12:L18">
      <formula1>"1,2,3,4,5,6,7,8,9,10"</formula1>
    </dataValidation>
    <dataValidation type="list" allowBlank="1" showInputMessage="1" showErrorMessage="1" errorTitle="SAYI DEĞERİ GİRİNİZ" error="Haftanın günlerindeki ders saatlerini yazınız. _x000a__x000a_13:00-21:00 Saatleri arasındaki Öğleden Sonraki Kurs Saatini yazınız." sqref="M12:M18">
      <formula1>"1,2,3,4,5,6,7,8,9,10"</formula1>
    </dataValidation>
    <dataValidation type="list" allowBlank="1" showDropDown="1" showInputMessage="1" showErrorMessage="1" sqref="E19">
      <formula1>"WWW"</formula1>
    </dataValidation>
    <dataValidation type="list" allowBlank="1" showInputMessage="1" showErrorMessage="1" sqref="I5">
      <formula1>"KADROLU ÖĞRETMEN,USTA ÖĞRETİCİ"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blackAndWhite="1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X146"/>
  <sheetViews>
    <sheetView showGridLines="0" showRowColHeaders="0" workbookViewId="0">
      <selection activeCell="W3" sqref="W3"/>
    </sheetView>
  </sheetViews>
  <sheetFormatPr defaultRowHeight="18.75" x14ac:dyDescent="0.3"/>
  <cols>
    <col min="1" max="1" width="4.7109375" style="173" customWidth="1"/>
    <col min="2" max="2" width="27" style="195" customWidth="1"/>
    <col min="3" max="3" width="7.140625" style="173" customWidth="1"/>
    <col min="4" max="4" width="4.42578125" style="183" customWidth="1"/>
    <col min="5" max="5" width="29.28515625" style="184" customWidth="1"/>
    <col min="6" max="6" width="31.28515625" style="185" customWidth="1"/>
    <col min="7" max="7" width="4" style="172" customWidth="1"/>
    <col min="8" max="8" width="4" hidden="1" customWidth="1"/>
    <col min="9" max="9" width="4" style="173" hidden="1" customWidth="1"/>
    <col min="10" max="10" width="4" style="172" hidden="1" customWidth="1"/>
    <col min="11" max="16" width="4" style="173" hidden="1" customWidth="1"/>
    <col min="17" max="17" width="22" style="173" hidden="1" customWidth="1"/>
    <col min="18" max="18" width="4" style="258" hidden="1" customWidth="1"/>
    <col min="19" max="19" width="8.140625" style="258" hidden="1" customWidth="1"/>
    <col min="20" max="20" width="5" style="173" hidden="1" customWidth="1"/>
    <col min="21" max="21" width="2.28515625" style="173" customWidth="1"/>
    <col min="22" max="22" width="25.85546875" style="173" customWidth="1"/>
    <col min="23" max="23" width="13.140625" style="173" customWidth="1"/>
    <col min="24" max="24" width="14.85546875" style="173" customWidth="1"/>
    <col min="25" max="16384" width="9.140625" style="173"/>
  </cols>
  <sheetData>
    <row r="1" spans="2:24" ht="27" thickBot="1" x14ac:dyDescent="0.45">
      <c r="B1" s="201" t="s">
        <v>59</v>
      </c>
      <c r="D1" s="245" t="str">
        <f>(TEXT(E4,"YYY"))&amp;"-"&amp;(TEXT(E4,"YYY"))+1</f>
        <v>2024-2025</v>
      </c>
      <c r="E1" s="246"/>
      <c r="F1" s="247"/>
      <c r="S1" s="268" t="str">
        <f>DRM</f>
        <v>KADROLU ÖĞRETMEN</v>
      </c>
      <c r="V1" s="276" t="s">
        <v>69</v>
      </c>
      <c r="W1" s="276"/>
      <c r="X1" s="276"/>
    </row>
    <row r="2" spans="2:24" ht="16.5" customHeight="1" thickBot="1" x14ac:dyDescent="0.35">
      <c r="B2" s="251" t="s">
        <v>58</v>
      </c>
      <c r="C2" s="251"/>
      <c r="D2" s="251"/>
      <c r="E2" s="251"/>
      <c r="F2" s="251"/>
      <c r="G2" s="174"/>
      <c r="V2" s="269" t="s">
        <v>62</v>
      </c>
      <c r="W2" s="216" t="s">
        <v>60</v>
      </c>
      <c r="X2" s="217" t="s">
        <v>61</v>
      </c>
    </row>
    <row r="3" spans="2:24" ht="19.5" customHeight="1" thickBot="1" x14ac:dyDescent="0.3">
      <c r="B3" s="197"/>
      <c r="D3" s="248" t="s">
        <v>56</v>
      </c>
      <c r="E3" s="249"/>
      <c r="F3" s="250"/>
      <c r="G3" s="174"/>
      <c r="I3" s="175"/>
      <c r="J3" s="176"/>
      <c r="V3" s="270" t="s">
        <v>56</v>
      </c>
      <c r="W3" s="273">
        <v>0</v>
      </c>
      <c r="X3" s="255">
        <v>1</v>
      </c>
    </row>
    <row r="4" spans="2:24" ht="12.95" customHeight="1" x14ac:dyDescent="0.25">
      <c r="B4" s="171">
        <v>45537</v>
      </c>
      <c r="D4" s="192" t="s">
        <v>55</v>
      </c>
      <c r="E4" s="179">
        <f t="shared" ref="E4:E18" si="0">IF(D4="x",B4,"")</f>
        <v>45537</v>
      </c>
      <c r="F4" s="177" t="str">
        <f>IF(AND(R4&lt;&gt;1,D4="X"),"Eylül Seminer Dönemi Kurs Yapılmaz","")</f>
        <v>Eylül Seminer Dönemi Kurs Yapılmaz</v>
      </c>
      <c r="G4" s="174"/>
      <c r="I4" s="175"/>
      <c r="J4" s="178"/>
      <c r="R4" s="258">
        <f>IFERROR((HLOOKUP($S$1,$V$2:$X$8,S4,0)),"")</f>
        <v>0</v>
      </c>
      <c r="S4" s="258">
        <v>2</v>
      </c>
      <c r="V4" s="271" t="s">
        <v>51</v>
      </c>
      <c r="W4" s="274">
        <v>0</v>
      </c>
      <c r="X4" s="256">
        <v>1</v>
      </c>
    </row>
    <row r="5" spans="2:24" ht="12.95" customHeight="1" x14ac:dyDescent="0.25">
      <c r="B5" s="199">
        <f>IF($E$4&lt;&gt;"",($E$4+J5),"…………………….")</f>
        <v>45538</v>
      </c>
      <c r="D5" s="193" t="s">
        <v>55</v>
      </c>
      <c r="E5" s="179">
        <f t="shared" si="0"/>
        <v>45538</v>
      </c>
      <c r="F5" s="180" t="str">
        <f t="shared" ref="F5:F18" si="1">IF(AND(R5&lt;&gt;1,D5="X"),"Eylül Seminer Dönemi Kurs Yapılmaz","")</f>
        <v>Eylül Seminer Dönemi Kurs Yapılmaz</v>
      </c>
      <c r="G5" s="174"/>
      <c r="I5" s="175"/>
      <c r="J5" s="178">
        <v>1</v>
      </c>
      <c r="R5" s="258">
        <f>IFERROR((HLOOKUP($S$1,$V$2:$X$8,S5,0)),"")</f>
        <v>0</v>
      </c>
      <c r="S5" s="258">
        <v>2</v>
      </c>
      <c r="V5" s="271" t="s">
        <v>53</v>
      </c>
      <c r="W5" s="274">
        <v>1</v>
      </c>
      <c r="X5" s="256">
        <v>1</v>
      </c>
    </row>
    <row r="6" spans="2:24" ht="12.95" customHeight="1" x14ac:dyDescent="0.25">
      <c r="B6" s="199">
        <f t="shared" ref="B6:B18" si="2">IF($E$4&lt;&gt;"",($E$4+J6),"…………………….")</f>
        <v>45539</v>
      </c>
      <c r="D6" s="193" t="s">
        <v>55</v>
      </c>
      <c r="E6" s="179">
        <f t="shared" si="0"/>
        <v>45539</v>
      </c>
      <c r="F6" s="180" t="str">
        <f t="shared" si="1"/>
        <v>Eylül Seminer Dönemi Kurs Yapılmaz</v>
      </c>
      <c r="G6" s="174"/>
      <c r="I6" s="175"/>
      <c r="J6" s="178">
        <v>2</v>
      </c>
      <c r="R6" s="258">
        <f>IFERROR((HLOOKUP($S$1,$V$2:$X$8,S6,0)),"")</f>
        <v>0</v>
      </c>
      <c r="S6" s="258">
        <v>2</v>
      </c>
      <c r="V6" s="271" t="s">
        <v>52</v>
      </c>
      <c r="W6" s="274">
        <v>0</v>
      </c>
      <c r="X6" s="256">
        <v>1</v>
      </c>
    </row>
    <row r="7" spans="2:24" ht="12.95" customHeight="1" x14ac:dyDescent="0.25">
      <c r="B7" s="199">
        <f t="shared" si="2"/>
        <v>45540</v>
      </c>
      <c r="D7" s="193" t="s">
        <v>55</v>
      </c>
      <c r="E7" s="179">
        <f t="shared" si="0"/>
        <v>45540</v>
      </c>
      <c r="F7" s="180" t="str">
        <f t="shared" si="1"/>
        <v>Eylül Seminer Dönemi Kurs Yapılmaz</v>
      </c>
      <c r="G7" s="174"/>
      <c r="I7" s="175"/>
      <c r="J7" s="178">
        <v>3</v>
      </c>
      <c r="R7" s="258">
        <f>IFERROR((HLOOKUP($S$1,$V$2:$X$8,S7,0)),"")</f>
        <v>0</v>
      </c>
      <c r="S7" s="258">
        <v>2</v>
      </c>
      <c r="V7" s="271" t="s">
        <v>57</v>
      </c>
      <c r="W7" s="274">
        <v>0</v>
      </c>
      <c r="X7" s="256">
        <v>1</v>
      </c>
    </row>
    <row r="8" spans="2:24" ht="12.95" customHeight="1" thickBot="1" x14ac:dyDescent="0.3">
      <c r="B8" s="199">
        <f t="shared" si="2"/>
        <v>45541</v>
      </c>
      <c r="D8" s="193" t="s">
        <v>55</v>
      </c>
      <c r="E8" s="179">
        <f t="shared" si="0"/>
        <v>45541</v>
      </c>
      <c r="F8" s="180" t="str">
        <f t="shared" si="1"/>
        <v>Eylül Seminer Dönemi Kurs Yapılmaz</v>
      </c>
      <c r="G8" s="174"/>
      <c r="I8" s="175"/>
      <c r="J8" s="178">
        <v>4</v>
      </c>
      <c r="R8" s="258">
        <f>IFERROR((HLOOKUP($S$1,$V$2:$X$8,S8,0)),"")</f>
        <v>0</v>
      </c>
      <c r="S8" s="258">
        <v>2</v>
      </c>
      <c r="V8" s="272" t="s">
        <v>54</v>
      </c>
      <c r="W8" s="275">
        <v>1</v>
      </c>
      <c r="X8" s="257">
        <v>1</v>
      </c>
    </row>
    <row r="9" spans="2:24" ht="12.95" customHeight="1" x14ac:dyDescent="0.25">
      <c r="B9" s="199">
        <f t="shared" si="2"/>
        <v>45542</v>
      </c>
      <c r="D9" s="193"/>
      <c r="E9" s="179" t="str">
        <f t="shared" si="0"/>
        <v/>
      </c>
      <c r="F9" s="180" t="str">
        <f t="shared" si="1"/>
        <v/>
      </c>
      <c r="G9" s="174"/>
      <c r="I9" s="175"/>
      <c r="J9" s="178">
        <v>5</v>
      </c>
      <c r="R9" s="258">
        <f>IFERROR((HLOOKUP($S$1,$V$2:$X$8,S9,0)),"")</f>
        <v>0</v>
      </c>
      <c r="S9" s="258">
        <v>2</v>
      </c>
      <c r="V9" s="277" t="s">
        <v>70</v>
      </c>
      <c r="W9" s="218" t="s">
        <v>64</v>
      </c>
      <c r="X9" s="219"/>
    </row>
    <row r="10" spans="2:24" ht="12.95" customHeight="1" thickBot="1" x14ac:dyDescent="0.3">
      <c r="B10" s="199">
        <f t="shared" si="2"/>
        <v>45543</v>
      </c>
      <c r="D10" s="193"/>
      <c r="E10" s="179" t="str">
        <f t="shared" si="0"/>
        <v/>
      </c>
      <c r="F10" s="180" t="str">
        <f t="shared" si="1"/>
        <v/>
      </c>
      <c r="G10" s="174"/>
      <c r="I10" s="175"/>
      <c r="J10" s="178">
        <v>6</v>
      </c>
      <c r="R10" s="258">
        <f>IFERROR((HLOOKUP($S$1,$V$2:$X$8,S10,0)),"")</f>
        <v>0</v>
      </c>
      <c r="S10" s="258">
        <v>2</v>
      </c>
      <c r="V10" s="278"/>
      <c r="W10" s="220" t="s">
        <v>65</v>
      </c>
      <c r="X10" s="221"/>
    </row>
    <row r="11" spans="2:24" ht="12.95" customHeight="1" x14ac:dyDescent="0.25">
      <c r="B11" s="199">
        <f t="shared" si="2"/>
        <v>45544</v>
      </c>
      <c r="D11" s="193"/>
      <c r="E11" s="179" t="str">
        <f t="shared" si="0"/>
        <v/>
      </c>
      <c r="F11" s="180" t="str">
        <f t="shared" si="1"/>
        <v/>
      </c>
      <c r="G11" s="174"/>
      <c r="I11" s="175"/>
      <c r="J11" s="178">
        <v>7</v>
      </c>
      <c r="R11" s="258">
        <f>IFERROR((HLOOKUP($S$1,$V$2:$X$8,S11,0)),"")</f>
        <v>0</v>
      </c>
      <c r="S11" s="258">
        <v>2</v>
      </c>
    </row>
    <row r="12" spans="2:24" ht="12.95" customHeight="1" x14ac:dyDescent="0.25">
      <c r="B12" s="199">
        <f t="shared" si="2"/>
        <v>45545</v>
      </c>
      <c r="D12" s="193"/>
      <c r="E12" s="179" t="str">
        <f t="shared" si="0"/>
        <v/>
      </c>
      <c r="F12" s="180" t="str">
        <f t="shared" si="1"/>
        <v/>
      </c>
      <c r="G12" s="174"/>
      <c r="I12" s="175"/>
      <c r="J12" s="178">
        <v>8</v>
      </c>
      <c r="R12" s="258">
        <f>IFERROR((HLOOKUP($S$1,$V$2:$X$8,S12,0)),"")</f>
        <v>0</v>
      </c>
      <c r="S12" s="258">
        <v>2</v>
      </c>
    </row>
    <row r="13" spans="2:24" ht="12.95" customHeight="1" x14ac:dyDescent="0.25">
      <c r="B13" s="199">
        <f t="shared" si="2"/>
        <v>45546</v>
      </c>
      <c r="D13" s="193"/>
      <c r="E13" s="179" t="str">
        <f t="shared" si="0"/>
        <v/>
      </c>
      <c r="F13" s="180" t="str">
        <f t="shared" si="1"/>
        <v/>
      </c>
      <c r="G13" s="174"/>
      <c r="I13" s="175"/>
      <c r="J13" s="178">
        <v>9</v>
      </c>
      <c r="R13" s="258">
        <f>IFERROR((HLOOKUP($S$1,$V$2:$X$8,S13,0)),"")</f>
        <v>0</v>
      </c>
      <c r="S13" s="258">
        <v>2</v>
      </c>
    </row>
    <row r="14" spans="2:24" ht="12.95" customHeight="1" x14ac:dyDescent="0.25">
      <c r="B14" s="199">
        <f t="shared" si="2"/>
        <v>45547</v>
      </c>
      <c r="D14" s="193"/>
      <c r="E14" s="179" t="str">
        <f t="shared" si="0"/>
        <v/>
      </c>
      <c r="F14" s="180" t="str">
        <f t="shared" si="1"/>
        <v/>
      </c>
      <c r="G14" s="174"/>
      <c r="I14" s="175"/>
      <c r="J14" s="178">
        <v>10</v>
      </c>
      <c r="R14" s="258">
        <f>IFERROR((HLOOKUP($S$1,$V$2:$X$8,S14,0)),"")</f>
        <v>0</v>
      </c>
      <c r="S14" s="258">
        <v>2</v>
      </c>
    </row>
    <row r="15" spans="2:24" ht="12.95" customHeight="1" x14ac:dyDescent="0.25">
      <c r="B15" s="199">
        <f t="shared" si="2"/>
        <v>45548</v>
      </c>
      <c r="D15" s="193"/>
      <c r="E15" s="179" t="str">
        <f t="shared" si="0"/>
        <v/>
      </c>
      <c r="F15" s="180" t="str">
        <f t="shared" si="1"/>
        <v/>
      </c>
      <c r="G15" s="174"/>
      <c r="I15" s="175"/>
      <c r="J15" s="178">
        <v>11</v>
      </c>
      <c r="R15" s="258">
        <f>IFERROR((HLOOKUP($S$1,$V$2:$X$8,S15,0)),"")</f>
        <v>0</v>
      </c>
      <c r="S15" s="258">
        <v>2</v>
      </c>
    </row>
    <row r="16" spans="2:24" ht="12.95" customHeight="1" x14ac:dyDescent="0.25">
      <c r="B16" s="199">
        <f t="shared" si="2"/>
        <v>45549</v>
      </c>
      <c r="D16" s="193"/>
      <c r="E16" s="179" t="str">
        <f t="shared" si="0"/>
        <v/>
      </c>
      <c r="F16" s="180" t="str">
        <f t="shared" si="1"/>
        <v/>
      </c>
      <c r="G16" s="174"/>
      <c r="I16" s="175"/>
      <c r="J16" s="178">
        <v>12</v>
      </c>
      <c r="R16" s="258">
        <f>IFERROR((HLOOKUP($S$1,$V$2:$X$8,S16,0)),"")</f>
        <v>0</v>
      </c>
      <c r="S16" s="258">
        <v>2</v>
      </c>
    </row>
    <row r="17" spans="2:20" ht="12.95" customHeight="1" x14ac:dyDescent="0.25">
      <c r="B17" s="199">
        <f t="shared" si="2"/>
        <v>45550</v>
      </c>
      <c r="D17" s="193"/>
      <c r="E17" s="179" t="str">
        <f t="shared" si="0"/>
        <v/>
      </c>
      <c r="F17" s="180" t="str">
        <f t="shared" si="1"/>
        <v/>
      </c>
      <c r="G17" s="174"/>
      <c r="I17" s="175"/>
      <c r="J17" s="178">
        <v>13</v>
      </c>
      <c r="R17" s="258">
        <f>IFERROR((HLOOKUP($S$1,$V$2:$X$8,S17,0)),"")</f>
        <v>0</v>
      </c>
      <c r="S17" s="258">
        <v>2</v>
      </c>
    </row>
    <row r="18" spans="2:20" ht="12.95" customHeight="1" thickBot="1" x14ac:dyDescent="0.3">
      <c r="B18" s="199">
        <f t="shared" si="2"/>
        <v>45551</v>
      </c>
      <c r="D18" s="194"/>
      <c r="E18" s="181" t="str">
        <f t="shared" si="0"/>
        <v/>
      </c>
      <c r="F18" s="182" t="str">
        <f t="shared" si="1"/>
        <v/>
      </c>
      <c r="G18" s="174"/>
      <c r="I18" s="175"/>
      <c r="J18" s="178">
        <v>14</v>
      </c>
      <c r="R18" s="258">
        <f>IFERROR((HLOOKUP($S$1,$V$2:$X$8,S18,0)),"")</f>
        <v>0</v>
      </c>
      <c r="S18" s="258">
        <v>2</v>
      </c>
    </row>
    <row r="19" spans="2:20" ht="19.5" customHeight="1" thickBot="1" x14ac:dyDescent="0.35">
      <c r="B19" s="196"/>
      <c r="G19" s="174"/>
    </row>
    <row r="20" spans="2:20" ht="23.25" customHeight="1" thickBot="1" x14ac:dyDescent="0.45">
      <c r="B20" s="197"/>
      <c r="D20" s="242" t="s">
        <v>51</v>
      </c>
      <c r="E20" s="243"/>
      <c r="F20" s="244"/>
      <c r="G20" s="186"/>
      <c r="J20" s="187"/>
    </row>
    <row r="21" spans="2:20" s="175" customFormat="1" ht="12.95" customHeight="1" x14ac:dyDescent="0.25">
      <c r="B21" s="171">
        <v>45607</v>
      </c>
      <c r="D21" s="192" t="s">
        <v>55</v>
      </c>
      <c r="E21" s="179">
        <f>IF(D21="x",B21,"")</f>
        <v>45607</v>
      </c>
      <c r="F21" s="177" t="str">
        <f>IF(AND(R21&lt;&gt;1,D21="X"),"1.Ara Tatil Dönemi Kurs Yapılmaz","")</f>
        <v>1.Ara Tatil Dönemi Kurs Yapılmaz</v>
      </c>
      <c r="G21" s="188"/>
      <c r="J21" s="188"/>
      <c r="R21" s="258">
        <f>IFERROR((HLOOKUP($S$1,$V$2:$X$8,S21,0)),"")</f>
        <v>0</v>
      </c>
      <c r="S21" s="258">
        <v>3</v>
      </c>
      <c r="T21" s="173"/>
    </row>
    <row r="22" spans="2:20" s="175" customFormat="1" ht="12.95" customHeight="1" x14ac:dyDescent="0.25">
      <c r="B22" s="199">
        <f>IF($E$21&lt;&gt;"",($E$21+J22),"…………………….")</f>
        <v>45608</v>
      </c>
      <c r="D22" s="193" t="s">
        <v>55</v>
      </c>
      <c r="E22" s="179">
        <f>IF(D22="x",B22,"")</f>
        <v>45608</v>
      </c>
      <c r="F22" s="180" t="str">
        <f t="shared" ref="F22:F25" si="3">IF(AND(R22&lt;&gt;1,D22="X"),"1.Ara Tatil Dönemi Kurs Yapılmaz","")</f>
        <v>1.Ara Tatil Dönemi Kurs Yapılmaz</v>
      </c>
      <c r="G22" s="178"/>
      <c r="J22" s="178">
        <v>1</v>
      </c>
      <c r="R22" s="258">
        <f>IFERROR((HLOOKUP($S$1,$V$2:$X$8,S22,0)),"")</f>
        <v>0</v>
      </c>
      <c r="S22" s="258">
        <v>3</v>
      </c>
      <c r="T22" s="173"/>
    </row>
    <row r="23" spans="2:20" s="175" customFormat="1" ht="12.95" customHeight="1" x14ac:dyDescent="0.25">
      <c r="B23" s="199">
        <f t="shared" ref="B23:B25" si="4">IF($E$21&lt;&gt;"",($E$21+J23),"…………………….")</f>
        <v>45609</v>
      </c>
      <c r="D23" s="193" t="s">
        <v>55</v>
      </c>
      <c r="E23" s="179">
        <f>IF(D23="x",B23,"")</f>
        <v>45609</v>
      </c>
      <c r="F23" s="180" t="str">
        <f t="shared" si="3"/>
        <v>1.Ara Tatil Dönemi Kurs Yapılmaz</v>
      </c>
      <c r="G23" s="178"/>
      <c r="J23" s="178">
        <v>2</v>
      </c>
      <c r="R23" s="258">
        <f>IFERROR((HLOOKUP($S$1,$V$2:$X$8,S23,0)),"")</f>
        <v>0</v>
      </c>
      <c r="S23" s="258">
        <v>3</v>
      </c>
      <c r="T23" s="173"/>
    </row>
    <row r="24" spans="2:20" s="175" customFormat="1" ht="12.95" customHeight="1" x14ac:dyDescent="0.25">
      <c r="B24" s="199">
        <f t="shared" si="4"/>
        <v>45610</v>
      </c>
      <c r="D24" s="193" t="s">
        <v>55</v>
      </c>
      <c r="E24" s="179">
        <f>IF(D24="x",B24,"")</f>
        <v>45610</v>
      </c>
      <c r="F24" s="180" t="str">
        <f t="shared" si="3"/>
        <v>1.Ara Tatil Dönemi Kurs Yapılmaz</v>
      </c>
      <c r="G24" s="178"/>
      <c r="J24" s="178">
        <v>3</v>
      </c>
      <c r="R24" s="258">
        <f>IFERROR((HLOOKUP($S$1,$V$2:$X$8,S24,0)),"")</f>
        <v>0</v>
      </c>
      <c r="S24" s="258">
        <v>3</v>
      </c>
      <c r="T24" s="173"/>
    </row>
    <row r="25" spans="2:20" s="175" customFormat="1" ht="12.95" customHeight="1" thickBot="1" x14ac:dyDescent="0.3">
      <c r="B25" s="199">
        <f t="shared" si="4"/>
        <v>45611</v>
      </c>
      <c r="D25" s="194" t="s">
        <v>55</v>
      </c>
      <c r="E25" s="181">
        <f>IF(D25="x",B25,"")</f>
        <v>45611</v>
      </c>
      <c r="F25" s="182" t="str">
        <f t="shared" si="3"/>
        <v>1.Ara Tatil Dönemi Kurs Yapılmaz</v>
      </c>
      <c r="G25" s="178"/>
      <c r="J25" s="178">
        <v>4</v>
      </c>
      <c r="R25" s="258">
        <f>IFERROR((HLOOKUP($S$1,$V$2:$X$8,S25,0)),"")</f>
        <v>0</v>
      </c>
      <c r="S25" s="258">
        <v>3</v>
      </c>
      <c r="T25" s="173"/>
    </row>
    <row r="26" spans="2:20" s="175" customFormat="1" ht="4.5" customHeight="1" thickBot="1" x14ac:dyDescent="0.3">
      <c r="B26" s="198"/>
      <c r="D26" s="189"/>
      <c r="E26" s="190"/>
      <c r="F26" s="185"/>
      <c r="G26" s="176"/>
      <c r="J26" s="176"/>
      <c r="R26" s="259"/>
      <c r="S26" s="258"/>
      <c r="T26" s="173"/>
    </row>
    <row r="27" spans="2:20" s="175" customFormat="1" ht="23.25" customHeight="1" thickBot="1" x14ac:dyDescent="0.45">
      <c r="B27" s="197"/>
      <c r="D27" s="252" t="s">
        <v>53</v>
      </c>
      <c r="E27" s="253"/>
      <c r="F27" s="254"/>
      <c r="G27" s="186"/>
      <c r="J27" s="176"/>
      <c r="R27" s="259"/>
      <c r="S27" s="258"/>
      <c r="T27" s="173"/>
    </row>
    <row r="28" spans="2:20" s="175" customFormat="1" ht="12.95" customHeight="1" x14ac:dyDescent="0.25">
      <c r="B28" s="200">
        <v>45677</v>
      </c>
      <c r="D28" s="192" t="s">
        <v>55</v>
      </c>
      <c r="E28" s="179">
        <f t="shared" ref="E28:E39" si="5">IF(D28="x",B28,"")</f>
        <v>45677</v>
      </c>
      <c r="F28" s="177" t="str">
        <f>IF(AND(R28&lt;&gt;1,D28="X"),"Yarıyıl Tatilinde Kurs Yapılmaz","")</f>
        <v/>
      </c>
      <c r="G28" s="258"/>
      <c r="H28" s="258"/>
      <c r="I28" s="258"/>
      <c r="J28" s="292"/>
      <c r="K28" s="258"/>
      <c r="L28" s="258"/>
      <c r="M28" s="258"/>
      <c r="N28" s="258"/>
      <c r="O28" s="258"/>
      <c r="P28" s="258"/>
      <c r="Q28" s="258"/>
      <c r="R28" s="258">
        <f>IFERROR((HLOOKUP($S$1,$V$2:$X$8,S28,0)),"")</f>
        <v>1</v>
      </c>
      <c r="S28" s="258">
        <v>4</v>
      </c>
      <c r="T28" s="173"/>
    </row>
    <row r="29" spans="2:20" s="175" customFormat="1" ht="12.95" customHeight="1" x14ac:dyDescent="0.25">
      <c r="B29" s="199">
        <f>IF($E$28&lt;&gt;"",($E$28+J29),"…………………….")</f>
        <v>45678</v>
      </c>
      <c r="D29" s="193" t="s">
        <v>55</v>
      </c>
      <c r="E29" s="179">
        <f t="shared" si="5"/>
        <v>45678</v>
      </c>
      <c r="F29" s="180" t="str">
        <f t="shared" ref="F29:F39" si="6">IF(AND(R29&lt;&gt;1,D29="X"),"Yarıyıl Tatilinde Kurs Yapılmaz","")</f>
        <v/>
      </c>
      <c r="G29" s="258"/>
      <c r="H29" s="258"/>
      <c r="I29" s="258"/>
      <c r="J29" s="292">
        <v>1</v>
      </c>
      <c r="K29" s="258"/>
      <c r="L29" s="258"/>
      <c r="M29" s="258"/>
      <c r="N29" s="258"/>
      <c r="O29" s="258"/>
      <c r="P29" s="258"/>
      <c r="Q29" s="258"/>
      <c r="R29" s="258">
        <f>IFERROR((HLOOKUP($S$1,$V$2:$X$8,S29,0)),"")</f>
        <v>1</v>
      </c>
      <c r="S29" s="258">
        <v>4</v>
      </c>
      <c r="T29" s="173"/>
    </row>
    <row r="30" spans="2:20" s="175" customFormat="1" ht="12.95" customHeight="1" x14ac:dyDescent="0.25">
      <c r="B30" s="199">
        <f t="shared" ref="B30:B39" si="7">IF($E$28&lt;&gt;"",($E$28+J30),"…………………….")</f>
        <v>45679</v>
      </c>
      <c r="D30" s="193" t="s">
        <v>55</v>
      </c>
      <c r="E30" s="179">
        <f t="shared" si="5"/>
        <v>45679</v>
      </c>
      <c r="F30" s="180" t="str">
        <f t="shared" si="6"/>
        <v/>
      </c>
      <c r="G30" s="258"/>
      <c r="H30" s="258"/>
      <c r="I30" s="258"/>
      <c r="J30" s="292">
        <v>2</v>
      </c>
      <c r="K30" s="258"/>
      <c r="L30" s="258"/>
      <c r="M30" s="258"/>
      <c r="N30" s="258"/>
      <c r="O30" s="258"/>
      <c r="P30" s="258"/>
      <c r="Q30" s="258"/>
      <c r="R30" s="258">
        <f>IFERROR((HLOOKUP($S$1,$V$2:$X$8,S30,0)),"")</f>
        <v>1</v>
      </c>
      <c r="S30" s="258">
        <v>4</v>
      </c>
      <c r="T30" s="173"/>
    </row>
    <row r="31" spans="2:20" s="175" customFormat="1" ht="12.95" customHeight="1" x14ac:dyDescent="0.25">
      <c r="B31" s="199">
        <f t="shared" si="7"/>
        <v>45680</v>
      </c>
      <c r="D31" s="193" t="s">
        <v>55</v>
      </c>
      <c r="E31" s="179">
        <f t="shared" si="5"/>
        <v>45680</v>
      </c>
      <c r="F31" s="180" t="str">
        <f t="shared" si="6"/>
        <v/>
      </c>
      <c r="G31" s="258"/>
      <c r="H31" s="258"/>
      <c r="I31" s="258"/>
      <c r="J31" s="292">
        <v>3</v>
      </c>
      <c r="K31" s="258"/>
      <c r="L31" s="258"/>
      <c r="M31" s="258"/>
      <c r="N31" s="258"/>
      <c r="O31" s="258"/>
      <c r="P31" s="258"/>
      <c r="Q31" s="258"/>
      <c r="R31" s="258">
        <f>IFERROR((HLOOKUP($S$1,$V$2:$X$8,S31,0)),"")</f>
        <v>1</v>
      </c>
      <c r="S31" s="258">
        <v>4</v>
      </c>
      <c r="T31" s="173"/>
    </row>
    <row r="32" spans="2:20" s="175" customFormat="1" ht="12.95" customHeight="1" x14ac:dyDescent="0.25">
      <c r="B32" s="199">
        <f t="shared" si="7"/>
        <v>45681</v>
      </c>
      <c r="D32" s="193" t="s">
        <v>55</v>
      </c>
      <c r="E32" s="179">
        <f t="shared" si="5"/>
        <v>45681</v>
      </c>
      <c r="F32" s="180" t="str">
        <f t="shared" si="6"/>
        <v/>
      </c>
      <c r="G32" s="258"/>
      <c r="H32" s="258"/>
      <c r="I32" s="258"/>
      <c r="J32" s="292">
        <v>4</v>
      </c>
      <c r="K32" s="258"/>
      <c r="L32" s="258"/>
      <c r="M32" s="258"/>
      <c r="N32" s="258"/>
      <c r="O32" s="258"/>
      <c r="P32" s="258"/>
      <c r="Q32" s="258"/>
      <c r="R32" s="258">
        <f>IFERROR((HLOOKUP($S$1,$V$2:$X$8,S32,0)),"")</f>
        <v>1</v>
      </c>
      <c r="S32" s="258">
        <v>4</v>
      </c>
      <c r="T32" s="173"/>
    </row>
    <row r="33" spans="2:20" s="175" customFormat="1" ht="12.95" customHeight="1" x14ac:dyDescent="0.25">
      <c r="B33" s="199">
        <f t="shared" si="7"/>
        <v>45682</v>
      </c>
      <c r="D33" s="193" t="s">
        <v>55</v>
      </c>
      <c r="E33" s="179">
        <f t="shared" si="5"/>
        <v>45682</v>
      </c>
      <c r="F33" s="180" t="str">
        <f t="shared" si="6"/>
        <v/>
      </c>
      <c r="G33" s="258"/>
      <c r="H33" s="258"/>
      <c r="I33" s="258"/>
      <c r="J33" s="292">
        <v>5</v>
      </c>
      <c r="K33" s="258"/>
      <c r="L33" s="258"/>
      <c r="M33" s="258"/>
      <c r="N33" s="258"/>
      <c r="O33" s="258"/>
      <c r="P33" s="258"/>
      <c r="Q33" s="258"/>
      <c r="R33" s="258">
        <f>IFERROR((HLOOKUP($S$1,$V$2:$X$8,S33,0)),"")</f>
        <v>1</v>
      </c>
      <c r="S33" s="258">
        <v>4</v>
      </c>
      <c r="T33" s="173"/>
    </row>
    <row r="34" spans="2:20" s="175" customFormat="1" ht="12.95" customHeight="1" x14ac:dyDescent="0.25">
      <c r="B34" s="199">
        <f t="shared" si="7"/>
        <v>45683</v>
      </c>
      <c r="D34" s="193" t="s">
        <v>55</v>
      </c>
      <c r="E34" s="179">
        <f t="shared" si="5"/>
        <v>45683</v>
      </c>
      <c r="F34" s="180" t="str">
        <f t="shared" si="6"/>
        <v/>
      </c>
      <c r="G34" s="258"/>
      <c r="H34" s="258"/>
      <c r="I34" s="258"/>
      <c r="J34" s="292">
        <v>6</v>
      </c>
      <c r="K34" s="258"/>
      <c r="L34" s="258"/>
      <c r="M34" s="258"/>
      <c r="N34" s="258"/>
      <c r="O34" s="258"/>
      <c r="P34" s="258"/>
      <c r="Q34" s="258"/>
      <c r="R34" s="258">
        <f>IFERROR((HLOOKUP($S$1,$V$2:$X$8,S34,0)),"")</f>
        <v>1</v>
      </c>
      <c r="S34" s="258">
        <v>4</v>
      </c>
      <c r="T34" s="173"/>
    </row>
    <row r="35" spans="2:20" s="175" customFormat="1" ht="12.95" customHeight="1" x14ac:dyDescent="0.25">
      <c r="B35" s="199">
        <f t="shared" si="7"/>
        <v>45684</v>
      </c>
      <c r="D35" s="193" t="s">
        <v>55</v>
      </c>
      <c r="E35" s="179">
        <f t="shared" si="5"/>
        <v>45684</v>
      </c>
      <c r="F35" s="180" t="str">
        <f t="shared" si="6"/>
        <v/>
      </c>
      <c r="G35" s="258"/>
      <c r="H35" s="258"/>
      <c r="I35" s="258"/>
      <c r="J35" s="292">
        <v>7</v>
      </c>
      <c r="K35" s="258"/>
      <c r="L35" s="258"/>
      <c r="M35" s="258"/>
      <c r="N35" s="258"/>
      <c r="O35" s="258"/>
      <c r="P35" s="258"/>
      <c r="Q35" s="258"/>
      <c r="R35" s="258">
        <f>IFERROR((HLOOKUP($S$1,$V$2:$X$8,S35,0)),"")</f>
        <v>1</v>
      </c>
      <c r="S35" s="258">
        <v>4</v>
      </c>
      <c r="T35" s="173"/>
    </row>
    <row r="36" spans="2:20" s="175" customFormat="1" ht="12.95" customHeight="1" x14ac:dyDescent="0.25">
      <c r="B36" s="199">
        <f t="shared" si="7"/>
        <v>45685</v>
      </c>
      <c r="D36" s="193" t="s">
        <v>55</v>
      </c>
      <c r="E36" s="179">
        <f t="shared" si="5"/>
        <v>45685</v>
      </c>
      <c r="F36" s="180" t="str">
        <f t="shared" si="6"/>
        <v/>
      </c>
      <c r="G36" s="258"/>
      <c r="H36" s="258"/>
      <c r="I36" s="258"/>
      <c r="J36" s="292">
        <v>8</v>
      </c>
      <c r="K36" s="258"/>
      <c r="L36" s="258"/>
      <c r="M36" s="258"/>
      <c r="N36" s="258"/>
      <c r="O36" s="258"/>
      <c r="P36" s="258"/>
      <c r="Q36" s="258"/>
      <c r="R36" s="258">
        <f>IFERROR((HLOOKUP($S$1,$V$2:$X$8,S36,0)),"")</f>
        <v>1</v>
      </c>
      <c r="S36" s="258">
        <v>4</v>
      </c>
      <c r="T36" s="173"/>
    </row>
    <row r="37" spans="2:20" s="175" customFormat="1" ht="12.95" customHeight="1" x14ac:dyDescent="0.25">
      <c r="B37" s="199">
        <f t="shared" si="7"/>
        <v>45686</v>
      </c>
      <c r="D37" s="193" t="s">
        <v>55</v>
      </c>
      <c r="E37" s="179">
        <f t="shared" si="5"/>
        <v>45686</v>
      </c>
      <c r="F37" s="180" t="str">
        <f t="shared" si="6"/>
        <v/>
      </c>
      <c r="G37" s="258"/>
      <c r="H37" s="258"/>
      <c r="I37" s="258"/>
      <c r="J37" s="292">
        <v>9</v>
      </c>
      <c r="K37" s="258"/>
      <c r="L37" s="258"/>
      <c r="M37" s="258"/>
      <c r="N37" s="258"/>
      <c r="O37" s="258"/>
      <c r="P37" s="258"/>
      <c r="Q37" s="258"/>
      <c r="R37" s="258">
        <f>IFERROR((HLOOKUP($S$1,$V$2:$X$8,S37,0)),"")</f>
        <v>1</v>
      </c>
      <c r="S37" s="258">
        <v>4</v>
      </c>
      <c r="T37" s="173"/>
    </row>
    <row r="38" spans="2:20" s="175" customFormat="1" ht="12.95" customHeight="1" x14ac:dyDescent="0.25">
      <c r="B38" s="199">
        <f t="shared" si="7"/>
        <v>45687</v>
      </c>
      <c r="D38" s="193" t="s">
        <v>55</v>
      </c>
      <c r="E38" s="179">
        <f t="shared" si="5"/>
        <v>45687</v>
      </c>
      <c r="F38" s="180" t="str">
        <f t="shared" si="6"/>
        <v/>
      </c>
      <c r="G38" s="258"/>
      <c r="H38" s="258"/>
      <c r="I38" s="258"/>
      <c r="J38" s="292">
        <v>10</v>
      </c>
      <c r="K38" s="258"/>
      <c r="L38" s="258"/>
      <c r="M38" s="258"/>
      <c r="N38" s="258"/>
      <c r="O38" s="258"/>
      <c r="P38" s="258"/>
      <c r="Q38" s="258"/>
      <c r="R38" s="258">
        <f>IFERROR((HLOOKUP($S$1,$V$2:$X$8,S38,0)),"")</f>
        <v>1</v>
      </c>
      <c r="S38" s="258">
        <v>4</v>
      </c>
      <c r="T38" s="173"/>
    </row>
    <row r="39" spans="2:20" s="175" customFormat="1" ht="12.95" customHeight="1" thickBot="1" x14ac:dyDescent="0.3">
      <c r="B39" s="199">
        <f t="shared" si="7"/>
        <v>45688</v>
      </c>
      <c r="D39" s="194" t="s">
        <v>55</v>
      </c>
      <c r="E39" s="181">
        <f t="shared" si="5"/>
        <v>45688</v>
      </c>
      <c r="F39" s="182" t="str">
        <f t="shared" si="6"/>
        <v/>
      </c>
      <c r="G39" s="258"/>
      <c r="H39" s="258"/>
      <c r="I39" s="258"/>
      <c r="J39" s="292">
        <v>11</v>
      </c>
      <c r="K39" s="258"/>
      <c r="L39" s="258"/>
      <c r="M39" s="258"/>
      <c r="N39" s="258"/>
      <c r="O39" s="258"/>
      <c r="P39" s="258"/>
      <c r="Q39" s="258"/>
      <c r="R39" s="258">
        <f>IFERROR((HLOOKUP($S$1,$V$2:$X$8,S39,0)),"")</f>
        <v>1</v>
      </c>
      <c r="S39" s="258">
        <v>4</v>
      </c>
      <c r="T39" s="173"/>
    </row>
    <row r="40" spans="2:20" ht="5.25" customHeight="1" thickBot="1" x14ac:dyDescent="0.35"/>
    <row r="41" spans="2:20" ht="26.25" customHeight="1" thickBot="1" x14ac:dyDescent="0.45">
      <c r="B41" s="197"/>
      <c r="D41" s="252" t="s">
        <v>52</v>
      </c>
      <c r="E41" s="253"/>
      <c r="F41" s="254"/>
      <c r="G41" s="186"/>
    </row>
    <row r="42" spans="2:20" s="175" customFormat="1" ht="12.95" customHeight="1" x14ac:dyDescent="0.25">
      <c r="B42" s="171">
        <v>45747</v>
      </c>
      <c r="D42" s="192" t="s">
        <v>55</v>
      </c>
      <c r="E42" s="179">
        <f>IF(D42="x",B42,"")</f>
        <v>45747</v>
      </c>
      <c r="F42" s="177" t="str">
        <f>IF(AND(R42&lt;&gt;1,D42="X"),"2.Ara Tatil Dönemi Kurs Yapılmaz","")</f>
        <v>2.Ara Tatil Dönemi Kurs Yapılmaz</v>
      </c>
      <c r="G42" s="178"/>
      <c r="J42" s="178"/>
      <c r="R42" s="258">
        <f>IFERROR((HLOOKUP($S$1,$V$2:$X$8,S42,0)),"")</f>
        <v>0</v>
      </c>
      <c r="S42" s="258">
        <v>5</v>
      </c>
      <c r="T42" s="173"/>
    </row>
    <row r="43" spans="2:20" s="175" customFormat="1" ht="12.95" customHeight="1" x14ac:dyDescent="0.25">
      <c r="B43" s="199">
        <f>IF($E$42&lt;&gt;"",($E$42+J43),"…………………….")</f>
        <v>45748</v>
      </c>
      <c r="D43" s="193" t="s">
        <v>55</v>
      </c>
      <c r="E43" s="179">
        <f>IF(D43="x",B43,"")</f>
        <v>45748</v>
      </c>
      <c r="F43" s="180" t="str">
        <f t="shared" ref="F43:F46" si="8">IF(AND(R43&lt;&gt;1,D43="X"),"2.Ara Tatil Dönemi Kurs Yapılmaz","")</f>
        <v>2.Ara Tatil Dönemi Kurs Yapılmaz</v>
      </c>
      <c r="G43" s="178"/>
      <c r="J43" s="178">
        <v>1</v>
      </c>
      <c r="R43" s="258">
        <f>IFERROR((HLOOKUP($S$1,$V$2:$X$8,S43,0)),"")</f>
        <v>0</v>
      </c>
      <c r="S43" s="258">
        <v>5</v>
      </c>
      <c r="T43" s="173"/>
    </row>
    <row r="44" spans="2:20" s="175" customFormat="1" ht="12.95" customHeight="1" x14ac:dyDescent="0.25">
      <c r="B44" s="199">
        <f t="shared" ref="B44:B46" si="9">IF($E$42&lt;&gt;"",($E$42+J44),"…………………….")</f>
        <v>45749</v>
      </c>
      <c r="D44" s="193" t="s">
        <v>55</v>
      </c>
      <c r="E44" s="179">
        <f>IF(D44="x",B44,"")</f>
        <v>45749</v>
      </c>
      <c r="F44" s="180" t="str">
        <f t="shared" si="8"/>
        <v>2.Ara Tatil Dönemi Kurs Yapılmaz</v>
      </c>
      <c r="G44" s="178"/>
      <c r="J44" s="178">
        <v>2</v>
      </c>
      <c r="R44" s="258">
        <f>IFERROR((HLOOKUP($S$1,$V$2:$X$8,S44,0)),"")</f>
        <v>0</v>
      </c>
      <c r="S44" s="258">
        <v>5</v>
      </c>
      <c r="T44" s="173"/>
    </row>
    <row r="45" spans="2:20" s="175" customFormat="1" ht="12.95" customHeight="1" x14ac:dyDescent="0.25">
      <c r="B45" s="199">
        <f t="shared" si="9"/>
        <v>45750</v>
      </c>
      <c r="D45" s="193" t="s">
        <v>55</v>
      </c>
      <c r="E45" s="179">
        <f>IF(D45="x",B45,"")</f>
        <v>45750</v>
      </c>
      <c r="F45" s="180" t="str">
        <f t="shared" si="8"/>
        <v>2.Ara Tatil Dönemi Kurs Yapılmaz</v>
      </c>
      <c r="G45" s="178"/>
      <c r="J45" s="178">
        <v>3</v>
      </c>
      <c r="R45" s="258">
        <f>IFERROR((HLOOKUP($S$1,$V$2:$X$8,S45,0)),"")</f>
        <v>0</v>
      </c>
      <c r="S45" s="258">
        <v>5</v>
      </c>
      <c r="T45" s="173"/>
    </row>
    <row r="46" spans="2:20" s="175" customFormat="1" ht="12.95" customHeight="1" thickBot="1" x14ac:dyDescent="0.3">
      <c r="B46" s="199">
        <f t="shared" si="9"/>
        <v>45751</v>
      </c>
      <c r="D46" s="194" t="s">
        <v>55</v>
      </c>
      <c r="E46" s="181">
        <f>IF(D46="x",B46,"")</f>
        <v>45751</v>
      </c>
      <c r="F46" s="182" t="str">
        <f t="shared" si="8"/>
        <v>2.Ara Tatil Dönemi Kurs Yapılmaz</v>
      </c>
      <c r="G46" s="178"/>
      <c r="J46" s="178">
        <v>4</v>
      </c>
      <c r="R46" s="258">
        <f>IFERROR((HLOOKUP($S$1,$V$2:$X$8,S46,0)),"")</f>
        <v>0</v>
      </c>
      <c r="S46" s="258">
        <v>5</v>
      </c>
      <c r="T46" s="173"/>
    </row>
    <row r="47" spans="2:20" ht="9" customHeight="1" thickBot="1" x14ac:dyDescent="0.35"/>
    <row r="48" spans="2:20" ht="19.5" customHeight="1" thickBot="1" x14ac:dyDescent="0.3">
      <c r="B48" s="197"/>
      <c r="D48" s="248" t="s">
        <v>57</v>
      </c>
      <c r="E48" s="249"/>
      <c r="F48" s="250"/>
      <c r="G48" s="174"/>
      <c r="I48" s="175"/>
      <c r="J48" s="176"/>
    </row>
    <row r="49" spans="2:19" ht="12.95" customHeight="1" x14ac:dyDescent="0.25">
      <c r="B49" s="171">
        <v>45831</v>
      </c>
      <c r="D49" s="192" t="s">
        <v>55</v>
      </c>
      <c r="E49" s="179">
        <f t="shared" ref="E49:E63" si="10">IF(D49="x",B49,"")</f>
        <v>45831</v>
      </c>
      <c r="F49" s="177" t="str">
        <f>IF(AND(R49&lt;&gt;1,D49="X"),"Haziran Seminer Dönemi Kurs Yapılmaz","")</f>
        <v>Haziran Seminer Dönemi Kurs Yapılmaz</v>
      </c>
      <c r="G49" s="174"/>
      <c r="I49" s="175"/>
      <c r="J49" s="178"/>
      <c r="R49" s="258">
        <f>IFERROR((HLOOKUP($S$1,$V$2:$X$8,S49,0)),"")</f>
        <v>0</v>
      </c>
      <c r="S49" s="258">
        <v>6</v>
      </c>
    </row>
    <row r="50" spans="2:19" ht="12.95" customHeight="1" x14ac:dyDescent="0.25">
      <c r="B50" s="199">
        <f>IF($E$49&lt;&gt;"",($E$49+J50),"…………………….")</f>
        <v>45832</v>
      </c>
      <c r="D50" s="193" t="s">
        <v>55</v>
      </c>
      <c r="E50" s="179">
        <f t="shared" si="10"/>
        <v>45832</v>
      </c>
      <c r="F50" s="180" t="str">
        <f t="shared" ref="F50:F63" si="11">IF(AND(R50&lt;&gt;1,D50="X"),"Haziran Seminer Dönemi Kurs Yapılmaz","")</f>
        <v>Haziran Seminer Dönemi Kurs Yapılmaz</v>
      </c>
      <c r="G50" s="174"/>
      <c r="I50" s="175"/>
      <c r="J50" s="178">
        <v>1</v>
      </c>
      <c r="R50" s="258">
        <f>IFERROR((HLOOKUP($S$1,$V$2:$X$8,S50,0)),"")</f>
        <v>0</v>
      </c>
      <c r="S50" s="258">
        <v>6</v>
      </c>
    </row>
    <row r="51" spans="2:19" ht="12.95" customHeight="1" x14ac:dyDescent="0.25">
      <c r="B51" s="199">
        <f t="shared" ref="B51:B63" si="12">IF($E$49&lt;&gt;"",($E$49+J51),"…………………….")</f>
        <v>45833</v>
      </c>
      <c r="D51" s="193" t="s">
        <v>55</v>
      </c>
      <c r="E51" s="179">
        <f t="shared" si="10"/>
        <v>45833</v>
      </c>
      <c r="F51" s="180" t="str">
        <f t="shared" si="11"/>
        <v>Haziran Seminer Dönemi Kurs Yapılmaz</v>
      </c>
      <c r="G51" s="174"/>
      <c r="I51" s="175"/>
      <c r="J51" s="178">
        <v>2</v>
      </c>
      <c r="R51" s="258">
        <f>IFERROR((HLOOKUP($S$1,$V$2:$X$8,S51,0)),"")</f>
        <v>0</v>
      </c>
      <c r="S51" s="258">
        <v>6</v>
      </c>
    </row>
    <row r="52" spans="2:19" ht="12.95" customHeight="1" x14ac:dyDescent="0.25">
      <c r="B52" s="199">
        <f t="shared" si="12"/>
        <v>45834</v>
      </c>
      <c r="D52" s="193" t="s">
        <v>55</v>
      </c>
      <c r="E52" s="179">
        <f t="shared" si="10"/>
        <v>45834</v>
      </c>
      <c r="F52" s="180" t="str">
        <f t="shared" si="11"/>
        <v>Haziran Seminer Dönemi Kurs Yapılmaz</v>
      </c>
      <c r="G52" s="174"/>
      <c r="I52" s="175"/>
      <c r="J52" s="178">
        <v>3</v>
      </c>
      <c r="R52" s="258">
        <f>IFERROR((HLOOKUP($S$1,$V$2:$X$8,S52,0)),"")</f>
        <v>0</v>
      </c>
      <c r="S52" s="258">
        <v>6</v>
      </c>
    </row>
    <row r="53" spans="2:19" ht="12.95" customHeight="1" x14ac:dyDescent="0.25">
      <c r="B53" s="199">
        <f t="shared" si="12"/>
        <v>45835</v>
      </c>
      <c r="D53" s="193" t="s">
        <v>55</v>
      </c>
      <c r="E53" s="179">
        <f t="shared" si="10"/>
        <v>45835</v>
      </c>
      <c r="F53" s="180" t="str">
        <f t="shared" si="11"/>
        <v>Haziran Seminer Dönemi Kurs Yapılmaz</v>
      </c>
      <c r="G53" s="174"/>
      <c r="I53" s="175"/>
      <c r="J53" s="178">
        <v>4</v>
      </c>
      <c r="R53" s="258">
        <f>IFERROR((HLOOKUP($S$1,$V$2:$X$8,S53,0)),"")</f>
        <v>0</v>
      </c>
      <c r="S53" s="258">
        <v>6</v>
      </c>
    </row>
    <row r="54" spans="2:19" ht="12.95" customHeight="1" x14ac:dyDescent="0.25">
      <c r="B54" s="199">
        <f t="shared" si="12"/>
        <v>45836</v>
      </c>
      <c r="D54" s="193" t="s">
        <v>55</v>
      </c>
      <c r="E54" s="179">
        <f t="shared" si="10"/>
        <v>45836</v>
      </c>
      <c r="F54" s="180" t="str">
        <f t="shared" si="11"/>
        <v>Haziran Seminer Dönemi Kurs Yapılmaz</v>
      </c>
      <c r="G54" s="174"/>
      <c r="I54" s="175"/>
      <c r="J54" s="178">
        <v>5</v>
      </c>
      <c r="R54" s="258">
        <f>IFERROR((HLOOKUP($S$1,$V$2:$X$8,S54,0)),"")</f>
        <v>0</v>
      </c>
      <c r="S54" s="258">
        <v>6</v>
      </c>
    </row>
    <row r="55" spans="2:19" ht="12.95" customHeight="1" x14ac:dyDescent="0.25">
      <c r="B55" s="199">
        <f t="shared" si="12"/>
        <v>45837</v>
      </c>
      <c r="D55" s="193" t="s">
        <v>55</v>
      </c>
      <c r="E55" s="179">
        <f t="shared" si="10"/>
        <v>45837</v>
      </c>
      <c r="F55" s="180" t="str">
        <f t="shared" si="11"/>
        <v>Haziran Seminer Dönemi Kurs Yapılmaz</v>
      </c>
      <c r="G55" s="174"/>
      <c r="I55" s="175"/>
      <c r="J55" s="178">
        <v>6</v>
      </c>
      <c r="R55" s="258">
        <f>IFERROR((HLOOKUP($S$1,$V$2:$X$8,S55,0)),"")</f>
        <v>0</v>
      </c>
      <c r="S55" s="258">
        <v>6</v>
      </c>
    </row>
    <row r="56" spans="2:19" ht="12.95" customHeight="1" x14ac:dyDescent="0.25">
      <c r="B56" s="199">
        <f t="shared" si="12"/>
        <v>45838</v>
      </c>
      <c r="D56" s="193" t="s">
        <v>55</v>
      </c>
      <c r="E56" s="179">
        <f t="shared" si="10"/>
        <v>45838</v>
      </c>
      <c r="F56" s="180" t="str">
        <f t="shared" si="11"/>
        <v>Haziran Seminer Dönemi Kurs Yapılmaz</v>
      </c>
      <c r="G56" s="174"/>
      <c r="I56" s="175"/>
      <c r="J56" s="178">
        <v>7</v>
      </c>
      <c r="R56" s="258">
        <f>IFERROR((HLOOKUP($S$1,$V$2:$X$8,S56,0)),"")</f>
        <v>0</v>
      </c>
      <c r="S56" s="258">
        <v>6</v>
      </c>
    </row>
    <row r="57" spans="2:19" ht="12.95" customHeight="1" x14ac:dyDescent="0.25">
      <c r="B57" s="199">
        <f t="shared" si="12"/>
        <v>45839</v>
      </c>
      <c r="D57" s="193"/>
      <c r="E57" s="179" t="str">
        <f t="shared" si="10"/>
        <v/>
      </c>
      <c r="F57" s="180" t="str">
        <f t="shared" si="11"/>
        <v/>
      </c>
      <c r="G57" s="174"/>
      <c r="I57" s="175"/>
      <c r="J57" s="178">
        <v>8</v>
      </c>
      <c r="R57" s="258">
        <f>IFERROR((HLOOKUP($S$1,$V$2:$X$8,S57,0)),"")</f>
        <v>0</v>
      </c>
      <c r="S57" s="258">
        <v>6</v>
      </c>
    </row>
    <row r="58" spans="2:19" ht="12.95" customHeight="1" x14ac:dyDescent="0.25">
      <c r="B58" s="199">
        <f t="shared" si="12"/>
        <v>45840</v>
      </c>
      <c r="D58" s="193"/>
      <c r="E58" s="179" t="str">
        <f t="shared" si="10"/>
        <v/>
      </c>
      <c r="F58" s="180" t="str">
        <f t="shared" si="11"/>
        <v/>
      </c>
      <c r="G58" s="174"/>
      <c r="I58" s="175"/>
      <c r="J58" s="178">
        <v>9</v>
      </c>
      <c r="R58" s="258">
        <f>IFERROR((HLOOKUP($S$1,$V$2:$X$8,S58,0)),"")</f>
        <v>0</v>
      </c>
      <c r="S58" s="258">
        <v>6</v>
      </c>
    </row>
    <row r="59" spans="2:19" ht="12.95" customHeight="1" x14ac:dyDescent="0.25">
      <c r="B59" s="199">
        <f t="shared" si="12"/>
        <v>45841</v>
      </c>
      <c r="D59" s="193"/>
      <c r="E59" s="179" t="str">
        <f t="shared" si="10"/>
        <v/>
      </c>
      <c r="F59" s="180" t="str">
        <f t="shared" si="11"/>
        <v/>
      </c>
      <c r="G59" s="174"/>
      <c r="I59" s="175"/>
      <c r="J59" s="178">
        <v>10</v>
      </c>
      <c r="R59" s="258">
        <f>IFERROR((HLOOKUP($S$1,$V$2:$X$8,S59,0)),"")</f>
        <v>0</v>
      </c>
      <c r="S59" s="258">
        <v>6</v>
      </c>
    </row>
    <row r="60" spans="2:19" ht="12.95" customHeight="1" x14ac:dyDescent="0.25">
      <c r="B60" s="199">
        <f t="shared" si="12"/>
        <v>45842</v>
      </c>
      <c r="D60" s="193"/>
      <c r="E60" s="179" t="str">
        <f t="shared" si="10"/>
        <v/>
      </c>
      <c r="F60" s="180" t="str">
        <f t="shared" si="11"/>
        <v/>
      </c>
      <c r="G60" s="174"/>
      <c r="I60" s="175"/>
      <c r="J60" s="178">
        <v>11</v>
      </c>
      <c r="R60" s="258">
        <f>IFERROR((HLOOKUP($S$1,$V$2:$X$8,S60,0)),"")</f>
        <v>0</v>
      </c>
      <c r="S60" s="258">
        <v>6</v>
      </c>
    </row>
    <row r="61" spans="2:19" ht="12.95" customHeight="1" x14ac:dyDescent="0.25">
      <c r="B61" s="199">
        <f t="shared" si="12"/>
        <v>45843</v>
      </c>
      <c r="D61" s="193"/>
      <c r="E61" s="179" t="str">
        <f t="shared" si="10"/>
        <v/>
      </c>
      <c r="F61" s="180" t="str">
        <f t="shared" si="11"/>
        <v/>
      </c>
      <c r="G61" s="174"/>
      <c r="I61" s="175"/>
      <c r="J61" s="178">
        <v>12</v>
      </c>
      <c r="R61" s="258">
        <f>IFERROR((HLOOKUP($S$1,$V$2:$X$8,S61,0)),"")</f>
        <v>0</v>
      </c>
      <c r="S61" s="258">
        <v>6</v>
      </c>
    </row>
    <row r="62" spans="2:19" ht="12.95" customHeight="1" x14ac:dyDescent="0.25">
      <c r="B62" s="199">
        <f t="shared" si="12"/>
        <v>45844</v>
      </c>
      <c r="D62" s="193"/>
      <c r="E62" s="179" t="str">
        <f t="shared" si="10"/>
        <v/>
      </c>
      <c r="F62" s="180" t="str">
        <f t="shared" si="11"/>
        <v/>
      </c>
      <c r="G62" s="174"/>
      <c r="I62" s="175"/>
      <c r="J62" s="178">
        <v>13</v>
      </c>
      <c r="R62" s="258">
        <f>IFERROR((HLOOKUP($S$1,$V$2:$X$8,S62,0)),"")</f>
        <v>0</v>
      </c>
      <c r="S62" s="258">
        <v>6</v>
      </c>
    </row>
    <row r="63" spans="2:19" ht="12.95" customHeight="1" thickBot="1" x14ac:dyDescent="0.3">
      <c r="B63" s="199">
        <f t="shared" si="12"/>
        <v>45845</v>
      </c>
      <c r="D63" s="194"/>
      <c r="E63" s="181" t="str">
        <f t="shared" si="10"/>
        <v/>
      </c>
      <c r="F63" s="182" t="str">
        <f t="shared" si="11"/>
        <v/>
      </c>
      <c r="G63" s="174"/>
      <c r="I63" s="175"/>
      <c r="J63" s="178">
        <v>14</v>
      </c>
      <c r="R63" s="258">
        <f>IFERROR((HLOOKUP($S$1,$V$2:$X$8,S63,0)),"")</f>
        <v>0</v>
      </c>
      <c r="S63" s="258">
        <v>6</v>
      </c>
    </row>
    <row r="64" spans="2:19" ht="9" customHeight="1" x14ac:dyDescent="0.3"/>
    <row r="65" spans="2:20" ht="9" customHeight="1" thickBot="1" x14ac:dyDescent="0.35"/>
    <row r="66" spans="2:20" ht="24" customHeight="1" thickBot="1" x14ac:dyDescent="0.35">
      <c r="B66" s="197"/>
      <c r="D66" s="242" t="s">
        <v>54</v>
      </c>
      <c r="E66" s="243"/>
      <c r="F66" s="244"/>
      <c r="G66" s="186"/>
    </row>
    <row r="67" spans="2:20" s="175" customFormat="1" ht="12.95" customHeight="1" x14ac:dyDescent="0.25">
      <c r="B67" s="171">
        <v>45839</v>
      </c>
      <c r="D67" s="192" t="s">
        <v>55</v>
      </c>
      <c r="E67" s="179">
        <f t="shared" ref="E67:E98" si="13">IF(D67="x",B67,"")</f>
        <v>45839</v>
      </c>
      <c r="F67" s="177" t="str">
        <f>IF(AND(R67&lt;&gt;1,D67="X"),"Yaz Tatilinde Kurs Yapılmaz","")</f>
        <v/>
      </c>
      <c r="G67" s="191"/>
      <c r="J67" s="178"/>
      <c r="R67" s="258">
        <f>IFERROR((HLOOKUP($S$1,$V$2:$X$8,S67,0)),"")</f>
        <v>1</v>
      </c>
      <c r="S67" s="258">
        <v>7</v>
      </c>
      <c r="T67" s="173"/>
    </row>
    <row r="68" spans="2:20" s="175" customFormat="1" ht="12.95" customHeight="1" x14ac:dyDescent="0.25">
      <c r="B68" s="199">
        <f>IF($E$67&lt;&gt;"",($E$67+J68),"…………………….")</f>
        <v>45840</v>
      </c>
      <c r="D68" s="193" t="s">
        <v>55</v>
      </c>
      <c r="E68" s="179">
        <f t="shared" si="13"/>
        <v>45840</v>
      </c>
      <c r="F68" s="180" t="str">
        <f t="shared" ref="F68:F131" si="14">IF(AND(R68&lt;&gt;1,D68="X"),"Yaz Tatilinde Kurs Yapılmaz","")</f>
        <v/>
      </c>
      <c r="G68" s="178"/>
      <c r="J68" s="178">
        <v>1</v>
      </c>
      <c r="R68" s="258">
        <f>IFERROR((HLOOKUP($S$1,$V$2:$X$8,S68,0)),"")</f>
        <v>1</v>
      </c>
      <c r="S68" s="258">
        <v>7</v>
      </c>
      <c r="T68" s="173"/>
    </row>
    <row r="69" spans="2:20" s="175" customFormat="1" ht="12.95" customHeight="1" x14ac:dyDescent="0.25">
      <c r="B69" s="199">
        <f t="shared" ref="B69:B132" si="15">IF($E$67&lt;&gt;"",($E$67+J69),"…………………….")</f>
        <v>45841</v>
      </c>
      <c r="D69" s="193" t="s">
        <v>55</v>
      </c>
      <c r="E69" s="179">
        <f t="shared" si="13"/>
        <v>45841</v>
      </c>
      <c r="F69" s="180" t="str">
        <f t="shared" si="14"/>
        <v/>
      </c>
      <c r="G69" s="178"/>
      <c r="J69" s="178">
        <v>2</v>
      </c>
      <c r="R69" s="258">
        <f>IFERROR((HLOOKUP($S$1,$V$2:$X$8,S69,0)),"")</f>
        <v>1</v>
      </c>
      <c r="S69" s="258">
        <v>7</v>
      </c>
      <c r="T69" s="173"/>
    </row>
    <row r="70" spans="2:20" s="175" customFormat="1" ht="12.95" customHeight="1" x14ac:dyDescent="0.25">
      <c r="B70" s="199">
        <f t="shared" si="15"/>
        <v>45842</v>
      </c>
      <c r="D70" s="193" t="s">
        <v>55</v>
      </c>
      <c r="E70" s="179">
        <f t="shared" si="13"/>
        <v>45842</v>
      </c>
      <c r="F70" s="180" t="str">
        <f t="shared" si="14"/>
        <v/>
      </c>
      <c r="G70" s="178"/>
      <c r="J70" s="178">
        <v>3</v>
      </c>
      <c r="R70" s="258">
        <f>IFERROR((HLOOKUP($S$1,$V$2:$X$8,S70,0)),"")</f>
        <v>1</v>
      </c>
      <c r="S70" s="258">
        <v>7</v>
      </c>
      <c r="T70" s="173"/>
    </row>
    <row r="71" spans="2:20" s="175" customFormat="1" ht="12.95" customHeight="1" x14ac:dyDescent="0.25">
      <c r="B71" s="199">
        <f t="shared" si="15"/>
        <v>45843</v>
      </c>
      <c r="D71" s="193" t="s">
        <v>55</v>
      </c>
      <c r="E71" s="179">
        <f t="shared" si="13"/>
        <v>45843</v>
      </c>
      <c r="F71" s="180" t="str">
        <f t="shared" si="14"/>
        <v/>
      </c>
      <c r="G71" s="178"/>
      <c r="J71" s="178">
        <v>4</v>
      </c>
      <c r="R71" s="258">
        <f>IFERROR((HLOOKUP($S$1,$V$2:$X$8,S71,0)),"")</f>
        <v>1</v>
      </c>
      <c r="S71" s="258">
        <v>7</v>
      </c>
      <c r="T71" s="173"/>
    </row>
    <row r="72" spans="2:20" s="175" customFormat="1" ht="12.95" customHeight="1" x14ac:dyDescent="0.25">
      <c r="B72" s="199">
        <f t="shared" si="15"/>
        <v>45844</v>
      </c>
      <c r="D72" s="193" t="s">
        <v>55</v>
      </c>
      <c r="E72" s="179">
        <f t="shared" si="13"/>
        <v>45844</v>
      </c>
      <c r="F72" s="180" t="str">
        <f t="shared" si="14"/>
        <v/>
      </c>
      <c r="G72" s="178"/>
      <c r="J72" s="178">
        <v>5</v>
      </c>
      <c r="R72" s="258">
        <f>IFERROR((HLOOKUP($S$1,$V$2:$X$8,S72,0)),"")</f>
        <v>1</v>
      </c>
      <c r="S72" s="258">
        <v>7</v>
      </c>
      <c r="T72" s="173"/>
    </row>
    <row r="73" spans="2:20" s="175" customFormat="1" ht="12.95" customHeight="1" x14ac:dyDescent="0.25">
      <c r="B73" s="199">
        <f t="shared" si="15"/>
        <v>45845</v>
      </c>
      <c r="D73" s="193" t="s">
        <v>55</v>
      </c>
      <c r="E73" s="179">
        <f t="shared" si="13"/>
        <v>45845</v>
      </c>
      <c r="F73" s="180" t="str">
        <f t="shared" si="14"/>
        <v/>
      </c>
      <c r="G73" s="178"/>
      <c r="J73" s="178">
        <v>6</v>
      </c>
      <c r="R73" s="258">
        <f>IFERROR((HLOOKUP($S$1,$V$2:$X$8,S73,0)),"")</f>
        <v>1</v>
      </c>
      <c r="S73" s="258">
        <v>7</v>
      </c>
      <c r="T73" s="173"/>
    </row>
    <row r="74" spans="2:20" s="175" customFormat="1" ht="12.95" customHeight="1" x14ac:dyDescent="0.25">
      <c r="B74" s="199">
        <f t="shared" si="15"/>
        <v>45846</v>
      </c>
      <c r="D74" s="193" t="s">
        <v>55</v>
      </c>
      <c r="E74" s="179">
        <f t="shared" si="13"/>
        <v>45846</v>
      </c>
      <c r="F74" s="180" t="str">
        <f t="shared" si="14"/>
        <v/>
      </c>
      <c r="G74" s="178"/>
      <c r="J74" s="178">
        <v>7</v>
      </c>
      <c r="R74" s="258">
        <f>IFERROR((HLOOKUP($S$1,$V$2:$X$8,S74,0)),"")</f>
        <v>1</v>
      </c>
      <c r="S74" s="258">
        <v>7</v>
      </c>
      <c r="T74" s="173"/>
    </row>
    <row r="75" spans="2:20" s="175" customFormat="1" ht="12.95" customHeight="1" x14ac:dyDescent="0.25">
      <c r="B75" s="199">
        <f t="shared" si="15"/>
        <v>45847</v>
      </c>
      <c r="D75" s="193" t="s">
        <v>55</v>
      </c>
      <c r="E75" s="179">
        <f t="shared" si="13"/>
        <v>45847</v>
      </c>
      <c r="F75" s="180" t="str">
        <f t="shared" si="14"/>
        <v/>
      </c>
      <c r="G75" s="178"/>
      <c r="J75" s="178">
        <v>8</v>
      </c>
      <c r="R75" s="258">
        <f>IFERROR((HLOOKUP($S$1,$V$2:$X$8,S75,0)),"")</f>
        <v>1</v>
      </c>
      <c r="S75" s="258">
        <v>7</v>
      </c>
      <c r="T75" s="173"/>
    </row>
    <row r="76" spans="2:20" s="175" customFormat="1" ht="12.95" customHeight="1" x14ac:dyDescent="0.25">
      <c r="B76" s="199">
        <f t="shared" si="15"/>
        <v>45848</v>
      </c>
      <c r="D76" s="193" t="s">
        <v>55</v>
      </c>
      <c r="E76" s="179">
        <f t="shared" si="13"/>
        <v>45848</v>
      </c>
      <c r="F76" s="180" t="str">
        <f t="shared" si="14"/>
        <v/>
      </c>
      <c r="G76" s="178"/>
      <c r="J76" s="178">
        <v>9</v>
      </c>
      <c r="R76" s="258">
        <f>IFERROR((HLOOKUP($S$1,$V$2:$X$8,S76,0)),"")</f>
        <v>1</v>
      </c>
      <c r="S76" s="258">
        <v>7</v>
      </c>
      <c r="T76" s="173"/>
    </row>
    <row r="77" spans="2:20" s="175" customFormat="1" ht="12.95" customHeight="1" x14ac:dyDescent="0.25">
      <c r="B77" s="199">
        <f t="shared" si="15"/>
        <v>45849</v>
      </c>
      <c r="D77" s="193" t="s">
        <v>55</v>
      </c>
      <c r="E77" s="179">
        <f t="shared" si="13"/>
        <v>45849</v>
      </c>
      <c r="F77" s="180" t="str">
        <f t="shared" si="14"/>
        <v/>
      </c>
      <c r="G77" s="178"/>
      <c r="J77" s="178">
        <v>10</v>
      </c>
      <c r="R77" s="258">
        <f>IFERROR((HLOOKUP($S$1,$V$2:$X$8,S77,0)),"")</f>
        <v>1</v>
      </c>
      <c r="S77" s="258">
        <v>7</v>
      </c>
      <c r="T77" s="173"/>
    </row>
    <row r="78" spans="2:20" s="175" customFormat="1" ht="12.95" customHeight="1" x14ac:dyDescent="0.25">
      <c r="B78" s="199">
        <f t="shared" si="15"/>
        <v>45850</v>
      </c>
      <c r="D78" s="193" t="s">
        <v>55</v>
      </c>
      <c r="E78" s="179">
        <f t="shared" si="13"/>
        <v>45850</v>
      </c>
      <c r="F78" s="180" t="str">
        <f t="shared" si="14"/>
        <v/>
      </c>
      <c r="G78" s="178"/>
      <c r="J78" s="178">
        <v>11</v>
      </c>
      <c r="R78" s="258">
        <f>IFERROR((HLOOKUP($S$1,$V$2:$X$8,S78,0)),"")</f>
        <v>1</v>
      </c>
      <c r="S78" s="258">
        <v>7</v>
      </c>
      <c r="T78" s="173"/>
    </row>
    <row r="79" spans="2:20" ht="12.95" customHeight="1" x14ac:dyDescent="0.25">
      <c r="B79" s="199">
        <f t="shared" si="15"/>
        <v>45851</v>
      </c>
      <c r="D79" s="193" t="s">
        <v>55</v>
      </c>
      <c r="E79" s="179">
        <f t="shared" si="13"/>
        <v>45851</v>
      </c>
      <c r="F79" s="180" t="str">
        <f t="shared" si="14"/>
        <v/>
      </c>
      <c r="G79" s="178"/>
      <c r="J79" s="178">
        <v>12</v>
      </c>
      <c r="R79" s="258">
        <f>IFERROR((HLOOKUP($S$1,$V$2:$X$8,S79,0)),"")</f>
        <v>1</v>
      </c>
      <c r="S79" s="258">
        <v>7</v>
      </c>
    </row>
    <row r="80" spans="2:20" ht="12.95" customHeight="1" x14ac:dyDescent="0.25">
      <c r="B80" s="199">
        <f t="shared" si="15"/>
        <v>45852</v>
      </c>
      <c r="D80" s="193" t="s">
        <v>55</v>
      </c>
      <c r="E80" s="179">
        <f t="shared" si="13"/>
        <v>45852</v>
      </c>
      <c r="F80" s="180" t="str">
        <f t="shared" si="14"/>
        <v/>
      </c>
      <c r="G80" s="178"/>
      <c r="J80" s="178">
        <v>13</v>
      </c>
      <c r="R80" s="258">
        <f>IFERROR((HLOOKUP($S$1,$V$2:$X$8,S80,0)),"")</f>
        <v>1</v>
      </c>
      <c r="S80" s="258">
        <v>7</v>
      </c>
    </row>
    <row r="81" spans="2:19" ht="12.95" customHeight="1" x14ac:dyDescent="0.25">
      <c r="B81" s="199">
        <f t="shared" si="15"/>
        <v>45853</v>
      </c>
      <c r="D81" s="193" t="s">
        <v>55</v>
      </c>
      <c r="E81" s="179">
        <f t="shared" si="13"/>
        <v>45853</v>
      </c>
      <c r="F81" s="180" t="str">
        <f t="shared" si="14"/>
        <v/>
      </c>
      <c r="G81" s="178"/>
      <c r="J81" s="178">
        <v>14</v>
      </c>
      <c r="R81" s="258">
        <f>IFERROR((HLOOKUP($S$1,$V$2:$X$8,S81,0)),"")</f>
        <v>1</v>
      </c>
      <c r="S81" s="258">
        <v>7</v>
      </c>
    </row>
    <row r="82" spans="2:19" ht="12.95" customHeight="1" x14ac:dyDescent="0.25">
      <c r="B82" s="199">
        <f t="shared" si="15"/>
        <v>45854</v>
      </c>
      <c r="D82" s="193" t="s">
        <v>55</v>
      </c>
      <c r="E82" s="179">
        <f t="shared" si="13"/>
        <v>45854</v>
      </c>
      <c r="F82" s="180" t="str">
        <f t="shared" si="14"/>
        <v/>
      </c>
      <c r="G82" s="178"/>
      <c r="J82" s="178">
        <v>15</v>
      </c>
      <c r="R82" s="258">
        <f>IFERROR((HLOOKUP($S$1,$V$2:$X$8,S82,0)),"")</f>
        <v>1</v>
      </c>
      <c r="S82" s="258">
        <v>7</v>
      </c>
    </row>
    <row r="83" spans="2:19" ht="12.95" customHeight="1" x14ac:dyDescent="0.25">
      <c r="B83" s="199">
        <f t="shared" si="15"/>
        <v>45855</v>
      </c>
      <c r="D83" s="193" t="s">
        <v>55</v>
      </c>
      <c r="E83" s="179">
        <f t="shared" si="13"/>
        <v>45855</v>
      </c>
      <c r="F83" s="180" t="str">
        <f t="shared" si="14"/>
        <v/>
      </c>
      <c r="G83" s="178"/>
      <c r="J83" s="178">
        <v>16</v>
      </c>
      <c r="R83" s="258">
        <f>IFERROR((HLOOKUP($S$1,$V$2:$X$8,S83,0)),"")</f>
        <v>1</v>
      </c>
      <c r="S83" s="258">
        <v>7</v>
      </c>
    </row>
    <row r="84" spans="2:19" ht="12.95" customHeight="1" x14ac:dyDescent="0.25">
      <c r="B84" s="199">
        <f t="shared" si="15"/>
        <v>45856</v>
      </c>
      <c r="D84" s="193" t="s">
        <v>55</v>
      </c>
      <c r="E84" s="179">
        <f t="shared" si="13"/>
        <v>45856</v>
      </c>
      <c r="F84" s="180" t="str">
        <f t="shared" si="14"/>
        <v/>
      </c>
      <c r="G84" s="178"/>
      <c r="J84" s="178">
        <v>17</v>
      </c>
      <c r="R84" s="258">
        <f>IFERROR((HLOOKUP($S$1,$V$2:$X$8,S84,0)),"")</f>
        <v>1</v>
      </c>
      <c r="S84" s="258">
        <v>7</v>
      </c>
    </row>
    <row r="85" spans="2:19" ht="12.95" customHeight="1" x14ac:dyDescent="0.25">
      <c r="B85" s="199">
        <f t="shared" si="15"/>
        <v>45857</v>
      </c>
      <c r="D85" s="193" t="s">
        <v>55</v>
      </c>
      <c r="E85" s="179">
        <f t="shared" si="13"/>
        <v>45857</v>
      </c>
      <c r="F85" s="180" t="str">
        <f t="shared" si="14"/>
        <v/>
      </c>
      <c r="G85" s="178"/>
      <c r="J85" s="178">
        <v>18</v>
      </c>
      <c r="R85" s="258">
        <f>IFERROR((HLOOKUP($S$1,$V$2:$X$8,S85,0)),"")</f>
        <v>1</v>
      </c>
      <c r="S85" s="258">
        <v>7</v>
      </c>
    </row>
    <row r="86" spans="2:19" ht="12.95" customHeight="1" x14ac:dyDescent="0.25">
      <c r="B86" s="199">
        <f t="shared" si="15"/>
        <v>45858</v>
      </c>
      <c r="D86" s="193" t="s">
        <v>55</v>
      </c>
      <c r="E86" s="179">
        <f t="shared" si="13"/>
        <v>45858</v>
      </c>
      <c r="F86" s="180" t="str">
        <f t="shared" si="14"/>
        <v/>
      </c>
      <c r="G86" s="178"/>
      <c r="J86" s="178">
        <v>19</v>
      </c>
      <c r="R86" s="258">
        <f>IFERROR((HLOOKUP($S$1,$V$2:$X$8,S86,0)),"")</f>
        <v>1</v>
      </c>
      <c r="S86" s="258">
        <v>7</v>
      </c>
    </row>
    <row r="87" spans="2:19" ht="12.95" customHeight="1" x14ac:dyDescent="0.25">
      <c r="B87" s="199">
        <f t="shared" si="15"/>
        <v>45859</v>
      </c>
      <c r="D87" s="193" t="s">
        <v>55</v>
      </c>
      <c r="E87" s="179">
        <f t="shared" si="13"/>
        <v>45859</v>
      </c>
      <c r="F87" s="180" t="str">
        <f t="shared" si="14"/>
        <v/>
      </c>
      <c r="G87" s="178"/>
      <c r="J87" s="178">
        <v>20</v>
      </c>
      <c r="R87" s="258">
        <f>IFERROR((HLOOKUP($S$1,$V$2:$X$8,S87,0)),"")</f>
        <v>1</v>
      </c>
      <c r="S87" s="258">
        <v>7</v>
      </c>
    </row>
    <row r="88" spans="2:19" ht="12.95" customHeight="1" x14ac:dyDescent="0.25">
      <c r="B88" s="199">
        <f t="shared" si="15"/>
        <v>45860</v>
      </c>
      <c r="D88" s="193" t="s">
        <v>55</v>
      </c>
      <c r="E88" s="179">
        <f t="shared" si="13"/>
        <v>45860</v>
      </c>
      <c r="F88" s="180" t="str">
        <f t="shared" si="14"/>
        <v/>
      </c>
      <c r="G88" s="178"/>
      <c r="J88" s="178">
        <v>21</v>
      </c>
      <c r="R88" s="258">
        <f>IFERROR((HLOOKUP($S$1,$V$2:$X$8,S88,0)),"")</f>
        <v>1</v>
      </c>
      <c r="S88" s="258">
        <v>7</v>
      </c>
    </row>
    <row r="89" spans="2:19" ht="12.95" customHeight="1" x14ac:dyDescent="0.25">
      <c r="B89" s="199">
        <f t="shared" si="15"/>
        <v>45861</v>
      </c>
      <c r="D89" s="193" t="s">
        <v>55</v>
      </c>
      <c r="E89" s="179">
        <f t="shared" si="13"/>
        <v>45861</v>
      </c>
      <c r="F89" s="180" t="str">
        <f t="shared" si="14"/>
        <v/>
      </c>
      <c r="G89" s="178"/>
      <c r="J89" s="178">
        <v>22</v>
      </c>
      <c r="R89" s="258">
        <f>IFERROR((HLOOKUP($S$1,$V$2:$X$8,S89,0)),"")</f>
        <v>1</v>
      </c>
      <c r="S89" s="258">
        <v>7</v>
      </c>
    </row>
    <row r="90" spans="2:19" ht="12.95" customHeight="1" x14ac:dyDescent="0.25">
      <c r="B90" s="199">
        <f t="shared" si="15"/>
        <v>45862</v>
      </c>
      <c r="D90" s="193" t="s">
        <v>55</v>
      </c>
      <c r="E90" s="179">
        <f t="shared" si="13"/>
        <v>45862</v>
      </c>
      <c r="F90" s="180" t="str">
        <f t="shared" si="14"/>
        <v/>
      </c>
      <c r="G90" s="178"/>
      <c r="J90" s="178">
        <v>23</v>
      </c>
      <c r="R90" s="258">
        <f>IFERROR((HLOOKUP($S$1,$V$2:$X$8,S90,0)),"")</f>
        <v>1</v>
      </c>
      <c r="S90" s="258">
        <v>7</v>
      </c>
    </row>
    <row r="91" spans="2:19" ht="12.95" customHeight="1" x14ac:dyDescent="0.25">
      <c r="B91" s="199">
        <f t="shared" si="15"/>
        <v>45863</v>
      </c>
      <c r="D91" s="193" t="s">
        <v>55</v>
      </c>
      <c r="E91" s="179">
        <f t="shared" si="13"/>
        <v>45863</v>
      </c>
      <c r="F91" s="180" t="str">
        <f t="shared" si="14"/>
        <v/>
      </c>
      <c r="G91" s="178"/>
      <c r="J91" s="178">
        <v>24</v>
      </c>
      <c r="R91" s="258">
        <f>IFERROR((HLOOKUP($S$1,$V$2:$X$8,S91,0)),"")</f>
        <v>1</v>
      </c>
      <c r="S91" s="258">
        <v>7</v>
      </c>
    </row>
    <row r="92" spans="2:19" ht="12.95" customHeight="1" x14ac:dyDescent="0.25">
      <c r="B92" s="199">
        <f t="shared" si="15"/>
        <v>45864</v>
      </c>
      <c r="D92" s="193" t="s">
        <v>55</v>
      </c>
      <c r="E92" s="179">
        <f t="shared" si="13"/>
        <v>45864</v>
      </c>
      <c r="F92" s="180" t="str">
        <f t="shared" si="14"/>
        <v/>
      </c>
      <c r="G92" s="178"/>
      <c r="J92" s="178">
        <v>25</v>
      </c>
      <c r="R92" s="258">
        <f>IFERROR((HLOOKUP($S$1,$V$2:$X$8,S92,0)),"")</f>
        <v>1</v>
      </c>
      <c r="S92" s="258">
        <v>7</v>
      </c>
    </row>
    <row r="93" spans="2:19" ht="12.95" customHeight="1" x14ac:dyDescent="0.25">
      <c r="B93" s="199">
        <f t="shared" si="15"/>
        <v>45865</v>
      </c>
      <c r="D93" s="193" t="s">
        <v>55</v>
      </c>
      <c r="E93" s="179">
        <f t="shared" si="13"/>
        <v>45865</v>
      </c>
      <c r="F93" s="180" t="str">
        <f t="shared" si="14"/>
        <v/>
      </c>
      <c r="G93" s="178"/>
      <c r="J93" s="178">
        <v>26</v>
      </c>
      <c r="R93" s="258">
        <f>IFERROR((HLOOKUP($S$1,$V$2:$X$8,S93,0)),"")</f>
        <v>1</v>
      </c>
      <c r="S93" s="258">
        <v>7</v>
      </c>
    </row>
    <row r="94" spans="2:19" ht="12.95" customHeight="1" x14ac:dyDescent="0.25">
      <c r="B94" s="199">
        <f t="shared" si="15"/>
        <v>45866</v>
      </c>
      <c r="D94" s="193" t="s">
        <v>55</v>
      </c>
      <c r="E94" s="179">
        <f t="shared" si="13"/>
        <v>45866</v>
      </c>
      <c r="F94" s="180" t="str">
        <f t="shared" si="14"/>
        <v/>
      </c>
      <c r="G94" s="178"/>
      <c r="J94" s="178">
        <v>27</v>
      </c>
      <c r="R94" s="258">
        <f>IFERROR((HLOOKUP($S$1,$V$2:$X$8,S94,0)),"")</f>
        <v>1</v>
      </c>
      <c r="S94" s="258">
        <v>7</v>
      </c>
    </row>
    <row r="95" spans="2:19" ht="12.95" customHeight="1" x14ac:dyDescent="0.25">
      <c r="B95" s="199">
        <f t="shared" si="15"/>
        <v>45867</v>
      </c>
      <c r="D95" s="193" t="s">
        <v>55</v>
      </c>
      <c r="E95" s="179">
        <f t="shared" si="13"/>
        <v>45867</v>
      </c>
      <c r="F95" s="180" t="str">
        <f t="shared" si="14"/>
        <v/>
      </c>
      <c r="G95" s="178"/>
      <c r="J95" s="178">
        <v>28</v>
      </c>
      <c r="R95" s="258">
        <f>IFERROR((HLOOKUP($S$1,$V$2:$X$8,S95,0)),"")</f>
        <v>1</v>
      </c>
      <c r="S95" s="258">
        <v>7</v>
      </c>
    </row>
    <row r="96" spans="2:19" ht="12.95" customHeight="1" x14ac:dyDescent="0.25">
      <c r="B96" s="199">
        <f t="shared" si="15"/>
        <v>45868</v>
      </c>
      <c r="D96" s="193" t="s">
        <v>55</v>
      </c>
      <c r="E96" s="179">
        <f t="shared" si="13"/>
        <v>45868</v>
      </c>
      <c r="F96" s="180" t="str">
        <f t="shared" si="14"/>
        <v/>
      </c>
      <c r="G96" s="178"/>
      <c r="J96" s="178">
        <v>29</v>
      </c>
      <c r="R96" s="258">
        <f>IFERROR((HLOOKUP($S$1,$V$2:$X$8,S96,0)),"")</f>
        <v>1</v>
      </c>
      <c r="S96" s="258">
        <v>7</v>
      </c>
    </row>
    <row r="97" spans="2:19" ht="12.95" customHeight="1" x14ac:dyDescent="0.25">
      <c r="B97" s="199">
        <f t="shared" si="15"/>
        <v>45869</v>
      </c>
      <c r="D97" s="193" t="s">
        <v>55</v>
      </c>
      <c r="E97" s="179">
        <f t="shared" si="13"/>
        <v>45869</v>
      </c>
      <c r="F97" s="180" t="str">
        <f t="shared" si="14"/>
        <v/>
      </c>
      <c r="G97" s="178"/>
      <c r="J97" s="178">
        <v>30</v>
      </c>
      <c r="R97" s="258">
        <f>IFERROR((HLOOKUP($S$1,$V$2:$X$8,S97,0)),"")</f>
        <v>1</v>
      </c>
      <c r="S97" s="258">
        <v>7</v>
      </c>
    </row>
    <row r="98" spans="2:19" ht="12.95" customHeight="1" x14ac:dyDescent="0.25">
      <c r="B98" s="199">
        <f t="shared" si="15"/>
        <v>45870</v>
      </c>
      <c r="D98" s="193" t="s">
        <v>55</v>
      </c>
      <c r="E98" s="179">
        <f t="shared" si="13"/>
        <v>45870</v>
      </c>
      <c r="F98" s="180" t="str">
        <f t="shared" si="14"/>
        <v/>
      </c>
      <c r="G98" s="178"/>
      <c r="J98" s="178">
        <v>31</v>
      </c>
      <c r="R98" s="258">
        <f>IFERROR((HLOOKUP($S$1,$V$2:$X$8,S98,0)),"")</f>
        <v>1</v>
      </c>
      <c r="S98" s="258">
        <v>7</v>
      </c>
    </row>
    <row r="99" spans="2:19" ht="12.95" customHeight="1" x14ac:dyDescent="0.25">
      <c r="B99" s="199">
        <f t="shared" si="15"/>
        <v>45871</v>
      </c>
      <c r="D99" s="193" t="s">
        <v>55</v>
      </c>
      <c r="E99" s="179">
        <f t="shared" ref="E99:E130" si="16">IF(D99="x",B99,"")</f>
        <v>45871</v>
      </c>
      <c r="F99" s="180" t="str">
        <f t="shared" si="14"/>
        <v/>
      </c>
      <c r="G99" s="178"/>
      <c r="J99" s="178">
        <v>32</v>
      </c>
      <c r="R99" s="258">
        <f>IFERROR((HLOOKUP($S$1,$V$2:$X$8,S99,0)),"")</f>
        <v>1</v>
      </c>
      <c r="S99" s="258">
        <v>7</v>
      </c>
    </row>
    <row r="100" spans="2:19" ht="12.95" customHeight="1" x14ac:dyDescent="0.25">
      <c r="B100" s="199">
        <f t="shared" si="15"/>
        <v>45872</v>
      </c>
      <c r="D100" s="193" t="s">
        <v>55</v>
      </c>
      <c r="E100" s="179">
        <f t="shared" si="16"/>
        <v>45872</v>
      </c>
      <c r="F100" s="180" t="str">
        <f t="shared" si="14"/>
        <v/>
      </c>
      <c r="G100" s="178"/>
      <c r="J100" s="178">
        <v>33</v>
      </c>
      <c r="R100" s="258">
        <f>IFERROR((HLOOKUP($S$1,$V$2:$X$8,S100,0)),"")</f>
        <v>1</v>
      </c>
      <c r="S100" s="258">
        <v>7</v>
      </c>
    </row>
    <row r="101" spans="2:19" ht="12.95" customHeight="1" x14ac:dyDescent="0.25">
      <c r="B101" s="199">
        <f t="shared" si="15"/>
        <v>45873</v>
      </c>
      <c r="D101" s="193" t="s">
        <v>55</v>
      </c>
      <c r="E101" s="179">
        <f t="shared" si="16"/>
        <v>45873</v>
      </c>
      <c r="F101" s="180" t="str">
        <f t="shared" si="14"/>
        <v/>
      </c>
      <c r="G101" s="178"/>
      <c r="J101" s="178">
        <v>34</v>
      </c>
      <c r="R101" s="258">
        <f>IFERROR((HLOOKUP($S$1,$V$2:$X$8,S101,0)),"")</f>
        <v>1</v>
      </c>
      <c r="S101" s="258">
        <v>7</v>
      </c>
    </row>
    <row r="102" spans="2:19" ht="12.95" customHeight="1" x14ac:dyDescent="0.25">
      <c r="B102" s="199">
        <f t="shared" si="15"/>
        <v>45874</v>
      </c>
      <c r="D102" s="193" t="s">
        <v>55</v>
      </c>
      <c r="E102" s="179">
        <f t="shared" si="16"/>
        <v>45874</v>
      </c>
      <c r="F102" s="180" t="str">
        <f t="shared" si="14"/>
        <v/>
      </c>
      <c r="G102" s="178"/>
      <c r="J102" s="178">
        <v>35</v>
      </c>
      <c r="R102" s="258">
        <f>IFERROR((HLOOKUP($S$1,$V$2:$X$8,S102,0)),"")</f>
        <v>1</v>
      </c>
      <c r="S102" s="258">
        <v>7</v>
      </c>
    </row>
    <row r="103" spans="2:19" ht="12.95" customHeight="1" x14ac:dyDescent="0.25">
      <c r="B103" s="199">
        <f t="shared" si="15"/>
        <v>45875</v>
      </c>
      <c r="D103" s="193" t="s">
        <v>55</v>
      </c>
      <c r="E103" s="179">
        <f t="shared" si="16"/>
        <v>45875</v>
      </c>
      <c r="F103" s="180" t="str">
        <f t="shared" si="14"/>
        <v/>
      </c>
      <c r="G103" s="178"/>
      <c r="J103" s="178">
        <v>36</v>
      </c>
      <c r="R103" s="258">
        <f>IFERROR((HLOOKUP($S$1,$V$2:$X$8,S103,0)),"")</f>
        <v>1</v>
      </c>
      <c r="S103" s="258">
        <v>7</v>
      </c>
    </row>
    <row r="104" spans="2:19" ht="12.95" customHeight="1" x14ac:dyDescent="0.25">
      <c r="B104" s="199">
        <f t="shared" si="15"/>
        <v>45876</v>
      </c>
      <c r="D104" s="193" t="s">
        <v>55</v>
      </c>
      <c r="E104" s="179">
        <f t="shared" si="16"/>
        <v>45876</v>
      </c>
      <c r="F104" s="180" t="str">
        <f t="shared" si="14"/>
        <v/>
      </c>
      <c r="G104" s="178"/>
      <c r="J104" s="178">
        <v>37</v>
      </c>
      <c r="R104" s="258">
        <f>IFERROR((HLOOKUP($S$1,$V$2:$X$8,S104,0)),"")</f>
        <v>1</v>
      </c>
      <c r="S104" s="258">
        <v>7</v>
      </c>
    </row>
    <row r="105" spans="2:19" ht="12.95" customHeight="1" x14ac:dyDescent="0.25">
      <c r="B105" s="199">
        <f t="shared" si="15"/>
        <v>45877</v>
      </c>
      <c r="D105" s="193" t="s">
        <v>55</v>
      </c>
      <c r="E105" s="179">
        <f t="shared" si="16"/>
        <v>45877</v>
      </c>
      <c r="F105" s="180" t="str">
        <f t="shared" si="14"/>
        <v/>
      </c>
      <c r="G105" s="178"/>
      <c r="J105" s="178">
        <v>38</v>
      </c>
      <c r="R105" s="258">
        <f>IFERROR((HLOOKUP($S$1,$V$2:$X$8,S105,0)),"")</f>
        <v>1</v>
      </c>
      <c r="S105" s="258">
        <v>7</v>
      </c>
    </row>
    <row r="106" spans="2:19" ht="12.95" customHeight="1" x14ac:dyDescent="0.25">
      <c r="B106" s="199">
        <f t="shared" si="15"/>
        <v>45878</v>
      </c>
      <c r="D106" s="193" t="s">
        <v>55</v>
      </c>
      <c r="E106" s="179">
        <f t="shared" si="16"/>
        <v>45878</v>
      </c>
      <c r="F106" s="180" t="str">
        <f t="shared" si="14"/>
        <v/>
      </c>
      <c r="G106" s="178"/>
      <c r="J106" s="178">
        <v>39</v>
      </c>
      <c r="R106" s="258">
        <f>IFERROR((HLOOKUP($S$1,$V$2:$X$8,S106,0)),"")</f>
        <v>1</v>
      </c>
      <c r="S106" s="258">
        <v>7</v>
      </c>
    </row>
    <row r="107" spans="2:19" ht="12.95" customHeight="1" x14ac:dyDescent="0.25">
      <c r="B107" s="199">
        <f t="shared" si="15"/>
        <v>45879</v>
      </c>
      <c r="D107" s="193" t="s">
        <v>55</v>
      </c>
      <c r="E107" s="179">
        <f t="shared" si="16"/>
        <v>45879</v>
      </c>
      <c r="F107" s="180" t="str">
        <f t="shared" si="14"/>
        <v/>
      </c>
      <c r="G107" s="178"/>
      <c r="J107" s="178">
        <v>40</v>
      </c>
      <c r="R107" s="258">
        <f>IFERROR((HLOOKUP($S$1,$V$2:$X$8,S107,0)),"")</f>
        <v>1</v>
      </c>
      <c r="S107" s="258">
        <v>7</v>
      </c>
    </row>
    <row r="108" spans="2:19" ht="12.95" customHeight="1" x14ac:dyDescent="0.25">
      <c r="B108" s="199">
        <f t="shared" si="15"/>
        <v>45880</v>
      </c>
      <c r="D108" s="193" t="s">
        <v>55</v>
      </c>
      <c r="E108" s="179">
        <f t="shared" si="16"/>
        <v>45880</v>
      </c>
      <c r="F108" s="180" t="str">
        <f t="shared" si="14"/>
        <v/>
      </c>
      <c r="G108" s="178"/>
      <c r="J108" s="178">
        <v>41</v>
      </c>
      <c r="R108" s="258">
        <f>IFERROR((HLOOKUP($S$1,$V$2:$X$8,S108,0)),"")</f>
        <v>1</v>
      </c>
      <c r="S108" s="258">
        <v>7</v>
      </c>
    </row>
    <row r="109" spans="2:19" ht="12.95" customHeight="1" x14ac:dyDescent="0.25">
      <c r="B109" s="199">
        <f t="shared" si="15"/>
        <v>45881</v>
      </c>
      <c r="D109" s="193" t="s">
        <v>55</v>
      </c>
      <c r="E109" s="179">
        <f t="shared" si="16"/>
        <v>45881</v>
      </c>
      <c r="F109" s="180" t="str">
        <f t="shared" si="14"/>
        <v/>
      </c>
      <c r="G109" s="178"/>
      <c r="J109" s="178">
        <v>42</v>
      </c>
      <c r="R109" s="258">
        <f>IFERROR((HLOOKUP($S$1,$V$2:$X$8,S109,0)),"")</f>
        <v>1</v>
      </c>
      <c r="S109" s="258">
        <v>7</v>
      </c>
    </row>
    <row r="110" spans="2:19" ht="12.95" customHeight="1" x14ac:dyDescent="0.25">
      <c r="B110" s="199">
        <f t="shared" si="15"/>
        <v>45882</v>
      </c>
      <c r="D110" s="193" t="s">
        <v>55</v>
      </c>
      <c r="E110" s="179">
        <f t="shared" si="16"/>
        <v>45882</v>
      </c>
      <c r="F110" s="180" t="str">
        <f t="shared" si="14"/>
        <v/>
      </c>
      <c r="G110" s="178"/>
      <c r="J110" s="178">
        <v>43</v>
      </c>
      <c r="R110" s="258">
        <f>IFERROR((HLOOKUP($S$1,$V$2:$X$8,S110,0)),"")</f>
        <v>1</v>
      </c>
      <c r="S110" s="258">
        <v>7</v>
      </c>
    </row>
    <row r="111" spans="2:19" ht="12.95" customHeight="1" x14ac:dyDescent="0.25">
      <c r="B111" s="199">
        <f t="shared" si="15"/>
        <v>45883</v>
      </c>
      <c r="D111" s="193" t="s">
        <v>55</v>
      </c>
      <c r="E111" s="179">
        <f t="shared" si="16"/>
        <v>45883</v>
      </c>
      <c r="F111" s="180" t="str">
        <f t="shared" si="14"/>
        <v/>
      </c>
      <c r="G111" s="178"/>
      <c r="J111" s="178">
        <v>44</v>
      </c>
      <c r="R111" s="258">
        <f>IFERROR((HLOOKUP($S$1,$V$2:$X$8,S111,0)),"")</f>
        <v>1</v>
      </c>
      <c r="S111" s="258">
        <v>7</v>
      </c>
    </row>
    <row r="112" spans="2:19" ht="12.95" customHeight="1" x14ac:dyDescent="0.25">
      <c r="B112" s="199">
        <f t="shared" si="15"/>
        <v>45884</v>
      </c>
      <c r="D112" s="193" t="s">
        <v>55</v>
      </c>
      <c r="E112" s="179">
        <f t="shared" si="16"/>
        <v>45884</v>
      </c>
      <c r="F112" s="180" t="str">
        <f t="shared" si="14"/>
        <v/>
      </c>
      <c r="G112" s="178"/>
      <c r="J112" s="178">
        <v>45</v>
      </c>
      <c r="R112" s="258">
        <f>IFERROR((HLOOKUP($S$1,$V$2:$X$8,S112,0)),"")</f>
        <v>1</v>
      </c>
      <c r="S112" s="258">
        <v>7</v>
      </c>
    </row>
    <row r="113" spans="2:19" ht="12.95" customHeight="1" x14ac:dyDescent="0.25">
      <c r="B113" s="199">
        <f t="shared" si="15"/>
        <v>45885</v>
      </c>
      <c r="D113" s="193" t="s">
        <v>55</v>
      </c>
      <c r="E113" s="179">
        <f t="shared" si="16"/>
        <v>45885</v>
      </c>
      <c r="F113" s="180" t="str">
        <f t="shared" si="14"/>
        <v/>
      </c>
      <c r="G113" s="178"/>
      <c r="J113" s="178">
        <v>46</v>
      </c>
      <c r="R113" s="258">
        <f>IFERROR((HLOOKUP($S$1,$V$2:$X$8,S113,0)),"")</f>
        <v>1</v>
      </c>
      <c r="S113" s="258">
        <v>7</v>
      </c>
    </row>
    <row r="114" spans="2:19" ht="12.95" customHeight="1" x14ac:dyDescent="0.25">
      <c r="B114" s="199">
        <f t="shared" si="15"/>
        <v>45886</v>
      </c>
      <c r="D114" s="193" t="s">
        <v>55</v>
      </c>
      <c r="E114" s="179">
        <f t="shared" si="16"/>
        <v>45886</v>
      </c>
      <c r="F114" s="180" t="str">
        <f t="shared" si="14"/>
        <v/>
      </c>
      <c r="G114" s="178"/>
      <c r="J114" s="178">
        <v>47</v>
      </c>
      <c r="R114" s="258">
        <f>IFERROR((HLOOKUP($S$1,$V$2:$X$8,S114,0)),"")</f>
        <v>1</v>
      </c>
      <c r="S114" s="258">
        <v>7</v>
      </c>
    </row>
    <row r="115" spans="2:19" ht="12.95" customHeight="1" x14ac:dyDescent="0.25">
      <c r="B115" s="199">
        <f t="shared" si="15"/>
        <v>45887</v>
      </c>
      <c r="D115" s="193" t="s">
        <v>55</v>
      </c>
      <c r="E115" s="179">
        <f t="shared" si="16"/>
        <v>45887</v>
      </c>
      <c r="F115" s="180" t="str">
        <f t="shared" si="14"/>
        <v/>
      </c>
      <c r="G115" s="178"/>
      <c r="J115" s="178">
        <v>48</v>
      </c>
      <c r="R115" s="258">
        <f>IFERROR((HLOOKUP($S$1,$V$2:$X$8,S115,0)),"")</f>
        <v>1</v>
      </c>
      <c r="S115" s="258">
        <v>7</v>
      </c>
    </row>
    <row r="116" spans="2:19" ht="12.95" customHeight="1" x14ac:dyDescent="0.25">
      <c r="B116" s="199">
        <f t="shared" si="15"/>
        <v>45888</v>
      </c>
      <c r="D116" s="193" t="s">
        <v>55</v>
      </c>
      <c r="E116" s="179">
        <f t="shared" si="16"/>
        <v>45888</v>
      </c>
      <c r="F116" s="180" t="str">
        <f t="shared" si="14"/>
        <v/>
      </c>
      <c r="G116" s="178"/>
      <c r="J116" s="178">
        <v>49</v>
      </c>
      <c r="R116" s="258">
        <f>IFERROR((HLOOKUP($S$1,$V$2:$X$8,S116,0)),"")</f>
        <v>1</v>
      </c>
      <c r="S116" s="258">
        <v>7</v>
      </c>
    </row>
    <row r="117" spans="2:19" ht="12.95" customHeight="1" x14ac:dyDescent="0.25">
      <c r="B117" s="199">
        <f t="shared" si="15"/>
        <v>45889</v>
      </c>
      <c r="D117" s="193" t="s">
        <v>55</v>
      </c>
      <c r="E117" s="179">
        <f t="shared" si="16"/>
        <v>45889</v>
      </c>
      <c r="F117" s="180" t="str">
        <f t="shared" si="14"/>
        <v/>
      </c>
      <c r="G117" s="178"/>
      <c r="J117" s="178">
        <v>50</v>
      </c>
      <c r="R117" s="258">
        <f>IFERROR((HLOOKUP($S$1,$V$2:$X$8,S117,0)),"")</f>
        <v>1</v>
      </c>
      <c r="S117" s="258">
        <v>7</v>
      </c>
    </row>
    <row r="118" spans="2:19" ht="12.95" customHeight="1" x14ac:dyDescent="0.25">
      <c r="B118" s="199">
        <f t="shared" si="15"/>
        <v>45890</v>
      </c>
      <c r="D118" s="193" t="s">
        <v>55</v>
      </c>
      <c r="E118" s="179">
        <f t="shared" si="16"/>
        <v>45890</v>
      </c>
      <c r="F118" s="180" t="str">
        <f t="shared" si="14"/>
        <v/>
      </c>
      <c r="G118" s="178"/>
      <c r="J118" s="178">
        <v>51</v>
      </c>
      <c r="R118" s="258">
        <f>IFERROR((HLOOKUP($S$1,$V$2:$X$8,S118,0)),"")</f>
        <v>1</v>
      </c>
      <c r="S118" s="258">
        <v>7</v>
      </c>
    </row>
    <row r="119" spans="2:19" ht="12.95" customHeight="1" x14ac:dyDescent="0.25">
      <c r="B119" s="199">
        <f t="shared" si="15"/>
        <v>45891</v>
      </c>
      <c r="D119" s="193" t="s">
        <v>55</v>
      </c>
      <c r="E119" s="179">
        <f t="shared" si="16"/>
        <v>45891</v>
      </c>
      <c r="F119" s="180" t="str">
        <f t="shared" si="14"/>
        <v/>
      </c>
      <c r="G119" s="178"/>
      <c r="J119" s="178">
        <v>52</v>
      </c>
      <c r="R119" s="258">
        <f>IFERROR((HLOOKUP($S$1,$V$2:$X$8,S119,0)),"")</f>
        <v>1</v>
      </c>
      <c r="S119" s="258">
        <v>7</v>
      </c>
    </row>
    <row r="120" spans="2:19" ht="12.95" customHeight="1" x14ac:dyDescent="0.25">
      <c r="B120" s="199">
        <f t="shared" si="15"/>
        <v>45892</v>
      </c>
      <c r="D120" s="193" t="s">
        <v>55</v>
      </c>
      <c r="E120" s="179">
        <f t="shared" si="16"/>
        <v>45892</v>
      </c>
      <c r="F120" s="180" t="str">
        <f t="shared" si="14"/>
        <v/>
      </c>
      <c r="G120" s="178"/>
      <c r="J120" s="178">
        <v>53</v>
      </c>
      <c r="R120" s="258">
        <f>IFERROR((HLOOKUP($S$1,$V$2:$X$8,S120,0)),"")</f>
        <v>1</v>
      </c>
      <c r="S120" s="258">
        <v>7</v>
      </c>
    </row>
    <row r="121" spans="2:19" ht="12.95" customHeight="1" x14ac:dyDescent="0.25">
      <c r="B121" s="199">
        <f t="shared" si="15"/>
        <v>45893</v>
      </c>
      <c r="D121" s="193" t="s">
        <v>55</v>
      </c>
      <c r="E121" s="179">
        <f t="shared" si="16"/>
        <v>45893</v>
      </c>
      <c r="F121" s="180" t="str">
        <f t="shared" si="14"/>
        <v/>
      </c>
      <c r="G121" s="178"/>
      <c r="J121" s="178">
        <v>54</v>
      </c>
      <c r="R121" s="258">
        <f>IFERROR((HLOOKUP($S$1,$V$2:$X$8,S121,0)),"")</f>
        <v>1</v>
      </c>
      <c r="S121" s="258">
        <v>7</v>
      </c>
    </row>
    <row r="122" spans="2:19" ht="12.95" customHeight="1" x14ac:dyDescent="0.25">
      <c r="B122" s="199">
        <f t="shared" si="15"/>
        <v>45894</v>
      </c>
      <c r="D122" s="193" t="s">
        <v>55</v>
      </c>
      <c r="E122" s="179">
        <f t="shared" si="16"/>
        <v>45894</v>
      </c>
      <c r="F122" s="180" t="str">
        <f t="shared" si="14"/>
        <v/>
      </c>
      <c r="G122" s="178"/>
      <c r="J122" s="178">
        <v>55</v>
      </c>
      <c r="R122" s="258">
        <f>IFERROR((HLOOKUP($S$1,$V$2:$X$8,S122,0)),"")</f>
        <v>1</v>
      </c>
      <c r="S122" s="258">
        <v>7</v>
      </c>
    </row>
    <row r="123" spans="2:19" ht="12.95" customHeight="1" x14ac:dyDescent="0.25">
      <c r="B123" s="199">
        <f t="shared" si="15"/>
        <v>45895</v>
      </c>
      <c r="D123" s="193" t="s">
        <v>55</v>
      </c>
      <c r="E123" s="179">
        <f t="shared" si="16"/>
        <v>45895</v>
      </c>
      <c r="F123" s="180" t="str">
        <f t="shared" si="14"/>
        <v/>
      </c>
      <c r="G123" s="178"/>
      <c r="J123" s="178">
        <v>56</v>
      </c>
      <c r="R123" s="258">
        <f>IFERROR((HLOOKUP($S$1,$V$2:$X$8,S123,0)),"")</f>
        <v>1</v>
      </c>
      <c r="S123" s="258">
        <v>7</v>
      </c>
    </row>
    <row r="124" spans="2:19" ht="12.95" customHeight="1" x14ac:dyDescent="0.25">
      <c r="B124" s="199">
        <f t="shared" si="15"/>
        <v>45896</v>
      </c>
      <c r="D124" s="193" t="s">
        <v>55</v>
      </c>
      <c r="E124" s="179">
        <f t="shared" si="16"/>
        <v>45896</v>
      </c>
      <c r="F124" s="180" t="str">
        <f t="shared" si="14"/>
        <v/>
      </c>
      <c r="G124" s="178"/>
      <c r="J124" s="178">
        <v>57</v>
      </c>
      <c r="R124" s="258">
        <f>IFERROR((HLOOKUP($S$1,$V$2:$X$8,S124,0)),"")</f>
        <v>1</v>
      </c>
      <c r="S124" s="258">
        <v>7</v>
      </c>
    </row>
    <row r="125" spans="2:19" ht="12.95" customHeight="1" x14ac:dyDescent="0.25">
      <c r="B125" s="199">
        <f t="shared" si="15"/>
        <v>45897</v>
      </c>
      <c r="D125" s="193" t="s">
        <v>55</v>
      </c>
      <c r="E125" s="179">
        <f t="shared" si="16"/>
        <v>45897</v>
      </c>
      <c r="F125" s="180" t="str">
        <f t="shared" si="14"/>
        <v/>
      </c>
      <c r="G125" s="178"/>
      <c r="J125" s="178">
        <v>58</v>
      </c>
      <c r="R125" s="258">
        <f>IFERROR((HLOOKUP($S$1,$V$2:$X$8,S125,0)),"")</f>
        <v>1</v>
      </c>
      <c r="S125" s="258">
        <v>7</v>
      </c>
    </row>
    <row r="126" spans="2:19" ht="12.95" customHeight="1" x14ac:dyDescent="0.25">
      <c r="B126" s="199">
        <f t="shared" si="15"/>
        <v>45898</v>
      </c>
      <c r="D126" s="193" t="s">
        <v>55</v>
      </c>
      <c r="E126" s="179">
        <f t="shared" si="16"/>
        <v>45898</v>
      </c>
      <c r="F126" s="180" t="str">
        <f t="shared" si="14"/>
        <v/>
      </c>
      <c r="G126" s="178"/>
      <c r="J126" s="178">
        <v>59</v>
      </c>
      <c r="R126" s="258">
        <f>IFERROR((HLOOKUP($S$1,$V$2:$X$8,S126,0)),"")</f>
        <v>1</v>
      </c>
      <c r="S126" s="258">
        <v>7</v>
      </c>
    </row>
    <row r="127" spans="2:19" ht="12.95" customHeight="1" x14ac:dyDescent="0.25">
      <c r="B127" s="199">
        <f t="shared" si="15"/>
        <v>45899</v>
      </c>
      <c r="D127" s="193" t="s">
        <v>55</v>
      </c>
      <c r="E127" s="179">
        <f t="shared" si="16"/>
        <v>45899</v>
      </c>
      <c r="F127" s="180" t="str">
        <f t="shared" si="14"/>
        <v/>
      </c>
      <c r="G127" s="178"/>
      <c r="J127" s="178">
        <v>60</v>
      </c>
      <c r="R127" s="258">
        <f>IFERROR((HLOOKUP($S$1,$V$2:$X$8,S127,0)),"")</f>
        <v>1</v>
      </c>
      <c r="S127" s="258">
        <v>7</v>
      </c>
    </row>
    <row r="128" spans="2:19" ht="12.95" customHeight="1" x14ac:dyDescent="0.25">
      <c r="B128" s="199">
        <f t="shared" si="15"/>
        <v>45900</v>
      </c>
      <c r="D128" s="193" t="s">
        <v>55</v>
      </c>
      <c r="E128" s="179">
        <f t="shared" si="16"/>
        <v>45900</v>
      </c>
      <c r="F128" s="180" t="str">
        <f t="shared" si="14"/>
        <v/>
      </c>
      <c r="G128" s="178"/>
      <c r="J128" s="178">
        <v>61</v>
      </c>
      <c r="R128" s="258">
        <f>IFERROR((HLOOKUP($S$1,$V$2:$X$8,S128,0)),"")</f>
        <v>1</v>
      </c>
      <c r="S128" s="258">
        <v>7</v>
      </c>
    </row>
    <row r="129" spans="2:19" ht="12.95" customHeight="1" x14ac:dyDescent="0.25">
      <c r="B129" s="199">
        <f t="shared" si="15"/>
        <v>45901</v>
      </c>
      <c r="D129" s="193"/>
      <c r="E129" s="179" t="str">
        <f t="shared" si="16"/>
        <v/>
      </c>
      <c r="F129" s="180" t="str">
        <f t="shared" si="14"/>
        <v/>
      </c>
      <c r="G129" s="178"/>
      <c r="J129" s="178">
        <v>62</v>
      </c>
      <c r="R129" s="258">
        <f>IFERROR((HLOOKUP($S$1,$V$2:$X$8,S129,0)),"")</f>
        <v>1</v>
      </c>
      <c r="S129" s="258">
        <v>7</v>
      </c>
    </row>
    <row r="130" spans="2:19" ht="12.95" customHeight="1" x14ac:dyDescent="0.25">
      <c r="B130" s="199">
        <f t="shared" si="15"/>
        <v>45902</v>
      </c>
      <c r="D130" s="193"/>
      <c r="E130" s="179" t="str">
        <f t="shared" si="16"/>
        <v/>
      </c>
      <c r="F130" s="180" t="str">
        <f t="shared" si="14"/>
        <v/>
      </c>
      <c r="G130" s="178"/>
      <c r="J130" s="178">
        <v>63</v>
      </c>
      <c r="R130" s="258">
        <f>IFERROR((HLOOKUP($S$1,$V$2:$X$8,S130,0)),"")</f>
        <v>1</v>
      </c>
      <c r="S130" s="258">
        <v>7</v>
      </c>
    </row>
    <row r="131" spans="2:19" ht="12.95" customHeight="1" x14ac:dyDescent="0.25">
      <c r="B131" s="199">
        <f t="shared" si="15"/>
        <v>45903</v>
      </c>
      <c r="D131" s="193"/>
      <c r="E131" s="179" t="str">
        <f t="shared" ref="E131:E146" si="17">IF(D131="x",B131,"")</f>
        <v/>
      </c>
      <c r="F131" s="180" t="str">
        <f t="shared" si="14"/>
        <v/>
      </c>
      <c r="G131" s="178"/>
      <c r="J131" s="178">
        <v>64</v>
      </c>
      <c r="R131" s="258">
        <f>IFERROR((HLOOKUP($S$1,$V$2:$X$8,S131,0)),"")</f>
        <v>1</v>
      </c>
      <c r="S131" s="258">
        <v>7</v>
      </c>
    </row>
    <row r="132" spans="2:19" ht="12.95" customHeight="1" x14ac:dyDescent="0.25">
      <c r="B132" s="199">
        <f t="shared" si="15"/>
        <v>45904</v>
      </c>
      <c r="D132" s="193"/>
      <c r="E132" s="179" t="str">
        <f t="shared" si="17"/>
        <v/>
      </c>
      <c r="F132" s="180" t="str">
        <f t="shared" ref="F132:F146" si="18">IF(AND(R132&lt;&gt;1,D132="X"),"Yaz Tatilinde Kurs Yapılmaz","")</f>
        <v/>
      </c>
      <c r="G132" s="178"/>
      <c r="J132" s="178">
        <v>65</v>
      </c>
      <c r="R132" s="258">
        <f>IFERROR((HLOOKUP($S$1,$V$2:$X$8,S132,0)),"")</f>
        <v>1</v>
      </c>
      <c r="S132" s="258">
        <v>7</v>
      </c>
    </row>
    <row r="133" spans="2:19" ht="12.95" customHeight="1" x14ac:dyDescent="0.25">
      <c r="B133" s="199">
        <f t="shared" ref="B133:B146" si="19">IF($E$67&lt;&gt;"",($E$67+J133),"…………………….")</f>
        <v>45905</v>
      </c>
      <c r="D133" s="193"/>
      <c r="E133" s="179" t="str">
        <f t="shared" si="17"/>
        <v/>
      </c>
      <c r="F133" s="180" t="str">
        <f t="shared" si="18"/>
        <v/>
      </c>
      <c r="G133" s="178"/>
      <c r="J133" s="178">
        <v>66</v>
      </c>
      <c r="R133" s="258">
        <f>IFERROR((HLOOKUP($S$1,$V$2:$X$8,S133,0)),"")</f>
        <v>1</v>
      </c>
      <c r="S133" s="258">
        <v>7</v>
      </c>
    </row>
    <row r="134" spans="2:19" ht="12.95" customHeight="1" x14ac:dyDescent="0.25">
      <c r="B134" s="199">
        <f t="shared" si="19"/>
        <v>45906</v>
      </c>
      <c r="D134" s="193"/>
      <c r="E134" s="179" t="str">
        <f t="shared" si="17"/>
        <v/>
      </c>
      <c r="F134" s="180" t="str">
        <f t="shared" si="18"/>
        <v/>
      </c>
      <c r="G134" s="178"/>
      <c r="J134" s="178">
        <v>67</v>
      </c>
      <c r="R134" s="258">
        <f>IFERROR((HLOOKUP($S$1,$V$2:$X$8,S134,0)),"")</f>
        <v>1</v>
      </c>
      <c r="S134" s="258">
        <v>7</v>
      </c>
    </row>
    <row r="135" spans="2:19" ht="12.95" customHeight="1" x14ac:dyDescent="0.25">
      <c r="B135" s="199">
        <f t="shared" si="19"/>
        <v>45907</v>
      </c>
      <c r="D135" s="193"/>
      <c r="E135" s="179" t="str">
        <f t="shared" si="17"/>
        <v/>
      </c>
      <c r="F135" s="180" t="str">
        <f t="shared" si="18"/>
        <v/>
      </c>
      <c r="G135" s="178"/>
      <c r="J135" s="178">
        <v>68</v>
      </c>
      <c r="R135" s="258">
        <f>IFERROR((HLOOKUP($S$1,$V$2:$X$8,S135,0)),"")</f>
        <v>1</v>
      </c>
      <c r="S135" s="258">
        <v>7</v>
      </c>
    </row>
    <row r="136" spans="2:19" ht="12.95" customHeight="1" x14ac:dyDescent="0.25">
      <c r="B136" s="199">
        <f t="shared" si="19"/>
        <v>45908</v>
      </c>
      <c r="D136" s="193"/>
      <c r="E136" s="179" t="str">
        <f t="shared" si="17"/>
        <v/>
      </c>
      <c r="F136" s="180" t="str">
        <f t="shared" si="18"/>
        <v/>
      </c>
      <c r="G136" s="178"/>
      <c r="J136" s="178">
        <v>69</v>
      </c>
      <c r="R136" s="258">
        <f>IFERROR((HLOOKUP($S$1,$V$2:$X$8,S136,0)),"")</f>
        <v>1</v>
      </c>
      <c r="S136" s="258">
        <v>7</v>
      </c>
    </row>
    <row r="137" spans="2:19" ht="12.95" customHeight="1" x14ac:dyDescent="0.25">
      <c r="B137" s="199">
        <f t="shared" si="19"/>
        <v>45909</v>
      </c>
      <c r="D137" s="193"/>
      <c r="E137" s="179" t="str">
        <f t="shared" si="17"/>
        <v/>
      </c>
      <c r="F137" s="180" t="str">
        <f t="shared" si="18"/>
        <v/>
      </c>
      <c r="G137" s="178"/>
      <c r="J137" s="178">
        <v>70</v>
      </c>
      <c r="R137" s="258">
        <f>IFERROR((HLOOKUP($S$1,$V$2:$X$8,S137,0)),"")</f>
        <v>1</v>
      </c>
      <c r="S137" s="258">
        <v>7</v>
      </c>
    </row>
    <row r="138" spans="2:19" ht="12.95" customHeight="1" x14ac:dyDescent="0.25">
      <c r="B138" s="199">
        <f t="shared" si="19"/>
        <v>45910</v>
      </c>
      <c r="D138" s="193"/>
      <c r="E138" s="179" t="str">
        <f t="shared" si="17"/>
        <v/>
      </c>
      <c r="F138" s="180" t="str">
        <f t="shared" si="18"/>
        <v/>
      </c>
      <c r="G138" s="178"/>
      <c r="J138" s="178">
        <v>71</v>
      </c>
      <c r="R138" s="258">
        <f>IFERROR((HLOOKUP($S$1,$V$2:$X$8,S138,0)),"")</f>
        <v>1</v>
      </c>
      <c r="S138" s="258">
        <v>7</v>
      </c>
    </row>
    <row r="139" spans="2:19" ht="12.95" customHeight="1" x14ac:dyDescent="0.25">
      <c r="B139" s="199">
        <f t="shared" si="19"/>
        <v>45911</v>
      </c>
      <c r="D139" s="193"/>
      <c r="E139" s="179" t="str">
        <f t="shared" si="17"/>
        <v/>
      </c>
      <c r="F139" s="180" t="str">
        <f t="shared" si="18"/>
        <v/>
      </c>
      <c r="G139" s="178"/>
      <c r="J139" s="178">
        <v>72</v>
      </c>
      <c r="R139" s="258">
        <f>IFERROR((HLOOKUP($S$1,$V$2:$X$8,S139,0)),"")</f>
        <v>1</v>
      </c>
      <c r="S139" s="258">
        <v>7</v>
      </c>
    </row>
    <row r="140" spans="2:19" ht="15.75" x14ac:dyDescent="0.25">
      <c r="B140" s="199">
        <f t="shared" si="19"/>
        <v>45912</v>
      </c>
      <c r="D140" s="193"/>
      <c r="E140" s="179" t="str">
        <f t="shared" si="17"/>
        <v/>
      </c>
      <c r="F140" s="180" t="str">
        <f t="shared" si="18"/>
        <v/>
      </c>
      <c r="G140" s="178"/>
      <c r="J140" s="178">
        <v>73</v>
      </c>
      <c r="R140" s="258">
        <f>IFERROR((HLOOKUP($S$1,$V$2:$X$8,S140,0)),"")</f>
        <v>1</v>
      </c>
      <c r="S140" s="258">
        <v>7</v>
      </c>
    </row>
    <row r="141" spans="2:19" ht="15.75" x14ac:dyDescent="0.25">
      <c r="B141" s="199">
        <f t="shared" si="19"/>
        <v>45913</v>
      </c>
      <c r="D141" s="193"/>
      <c r="E141" s="179" t="str">
        <f t="shared" si="17"/>
        <v/>
      </c>
      <c r="F141" s="180" t="str">
        <f t="shared" si="18"/>
        <v/>
      </c>
      <c r="G141" s="178"/>
      <c r="J141" s="178">
        <v>74</v>
      </c>
      <c r="R141" s="258">
        <f>IFERROR((HLOOKUP($S$1,$V$2:$X$8,S141,0)),"")</f>
        <v>1</v>
      </c>
      <c r="S141" s="258">
        <v>7</v>
      </c>
    </row>
    <row r="142" spans="2:19" ht="15.75" x14ac:dyDescent="0.25">
      <c r="B142" s="199">
        <f t="shared" si="19"/>
        <v>45914</v>
      </c>
      <c r="D142" s="193"/>
      <c r="E142" s="179" t="str">
        <f t="shared" si="17"/>
        <v/>
      </c>
      <c r="F142" s="180" t="str">
        <f t="shared" si="18"/>
        <v/>
      </c>
      <c r="G142" s="178"/>
      <c r="J142" s="178">
        <v>75</v>
      </c>
      <c r="R142" s="258">
        <f>IFERROR((HLOOKUP($S$1,$V$2:$X$8,S142,0)),"")</f>
        <v>1</v>
      </c>
      <c r="S142" s="258">
        <v>7</v>
      </c>
    </row>
    <row r="143" spans="2:19" ht="15.75" x14ac:dyDescent="0.25">
      <c r="B143" s="199">
        <f t="shared" si="19"/>
        <v>45915</v>
      </c>
      <c r="D143" s="193"/>
      <c r="E143" s="179" t="str">
        <f t="shared" si="17"/>
        <v/>
      </c>
      <c r="F143" s="180" t="str">
        <f t="shared" si="18"/>
        <v/>
      </c>
      <c r="G143" s="178"/>
      <c r="J143" s="178">
        <v>76</v>
      </c>
      <c r="R143" s="258">
        <f>IFERROR((HLOOKUP($S$1,$V$2:$X$8,S143,0)),"")</f>
        <v>1</v>
      </c>
      <c r="S143" s="258">
        <v>7</v>
      </c>
    </row>
    <row r="144" spans="2:19" ht="15.75" x14ac:dyDescent="0.25">
      <c r="B144" s="199">
        <f t="shared" si="19"/>
        <v>45916</v>
      </c>
      <c r="D144" s="193"/>
      <c r="E144" s="179" t="str">
        <f t="shared" si="17"/>
        <v/>
      </c>
      <c r="F144" s="180" t="str">
        <f t="shared" si="18"/>
        <v/>
      </c>
      <c r="G144" s="178"/>
      <c r="J144" s="178">
        <v>77</v>
      </c>
      <c r="R144" s="258">
        <f>IFERROR((HLOOKUP($S$1,$V$2:$X$8,S144,0)),"")</f>
        <v>1</v>
      </c>
      <c r="S144" s="258">
        <v>7</v>
      </c>
    </row>
    <row r="145" spans="2:19" ht="15.75" x14ac:dyDescent="0.25">
      <c r="B145" s="199">
        <f t="shared" si="19"/>
        <v>45917</v>
      </c>
      <c r="D145" s="193"/>
      <c r="E145" s="179" t="str">
        <f t="shared" si="17"/>
        <v/>
      </c>
      <c r="F145" s="180" t="str">
        <f t="shared" si="18"/>
        <v/>
      </c>
      <c r="G145" s="178"/>
      <c r="J145" s="178">
        <v>78</v>
      </c>
      <c r="R145" s="258">
        <f>IFERROR((HLOOKUP($S$1,$V$2:$X$8,S145,0)),"")</f>
        <v>1</v>
      </c>
      <c r="S145" s="258">
        <v>7</v>
      </c>
    </row>
    <row r="146" spans="2:19" ht="16.5" thickBot="1" x14ac:dyDescent="0.3">
      <c r="B146" s="199">
        <f t="shared" si="19"/>
        <v>45918</v>
      </c>
      <c r="D146" s="194"/>
      <c r="E146" s="181" t="str">
        <f t="shared" si="17"/>
        <v/>
      </c>
      <c r="F146" s="182" t="str">
        <f t="shared" si="18"/>
        <v/>
      </c>
      <c r="G146" s="178"/>
      <c r="J146" s="178">
        <v>79</v>
      </c>
      <c r="R146" s="258">
        <f>IFERROR((HLOOKUP($S$1,$V$2:$X$8,S146,0)),"")</f>
        <v>1</v>
      </c>
      <c r="S146" s="258">
        <v>7</v>
      </c>
    </row>
  </sheetData>
  <sheetProtection password="C006" sheet="1" objects="1" scenarios="1" selectLockedCells="1"/>
  <mergeCells count="10">
    <mergeCell ref="V1:X1"/>
    <mergeCell ref="V9:V10"/>
    <mergeCell ref="D66:F66"/>
    <mergeCell ref="D1:F1"/>
    <mergeCell ref="D3:F3"/>
    <mergeCell ref="D48:F48"/>
    <mergeCell ref="B2:F2"/>
    <mergeCell ref="D20:F20"/>
    <mergeCell ref="D27:F27"/>
    <mergeCell ref="D41:F41"/>
  </mergeCells>
  <conditionalFormatting sqref="B5:B18">
    <cfRule type="expression" dxfId="11" priority="10">
      <formula>IF(OR($Y5="CMT",$Y5="PAZ"),1,0)</formula>
    </cfRule>
  </conditionalFormatting>
  <conditionalFormatting sqref="B22:B25">
    <cfRule type="expression" dxfId="10" priority="11">
      <formula>IF(OR($Y22="CMT",$Y22="PAZ"),1,0)</formula>
    </cfRule>
  </conditionalFormatting>
  <conditionalFormatting sqref="B4">
    <cfRule type="expression" dxfId="9" priority="6">
      <formula>IF(OR($Y4="CMT",$Y4="PAZ"),1,0)</formula>
    </cfRule>
  </conditionalFormatting>
  <conditionalFormatting sqref="B29:B39">
    <cfRule type="expression" dxfId="8" priority="15">
      <formula>IF(OR($Y29="CMT",$Y29="PAZ"),1,0)</formula>
    </cfRule>
  </conditionalFormatting>
  <conditionalFormatting sqref="B21">
    <cfRule type="expression" dxfId="7" priority="5">
      <formula>IF(OR($Y21="CMT",$Y21="PAZ"),1,0)</formula>
    </cfRule>
  </conditionalFormatting>
  <conditionalFormatting sqref="B43:B46">
    <cfRule type="expression" dxfId="6" priority="9">
      <formula>IF(OR($Y43="CMT",$Y43="PAZ"),1,0)</formula>
    </cfRule>
  </conditionalFormatting>
  <conditionalFormatting sqref="B50:B63">
    <cfRule type="expression" dxfId="5" priority="8">
      <formula>IF(OR($Y50="CMT",$Y50="PAZ"),1,0)</formula>
    </cfRule>
  </conditionalFormatting>
  <conditionalFormatting sqref="B68:B146">
    <cfRule type="expression" dxfId="4" priority="7">
      <formula>IF(OR($Y68="CMT",$Y68="PAZ"),1,0)</formula>
    </cfRule>
  </conditionalFormatting>
  <conditionalFormatting sqref="B28">
    <cfRule type="expression" dxfId="3" priority="4">
      <formula>IF(OR($Y28="CMT",$Y28="PAZ"),1,0)</formula>
    </cfRule>
  </conditionalFormatting>
  <conditionalFormatting sqref="B42">
    <cfRule type="expression" dxfId="2" priority="3">
      <formula>IF(OR($Y42="CMT",$Y42="PAZ"),1,0)</formula>
    </cfRule>
  </conditionalFormatting>
  <conditionalFormatting sqref="B49">
    <cfRule type="expression" dxfId="1" priority="2">
      <formula>IF(OR($Y49="CMT",$Y49="PAZ"),1,0)</formula>
    </cfRule>
  </conditionalFormatting>
  <conditionalFormatting sqref="B67">
    <cfRule type="expression" dxfId="0" priority="1">
      <formula>IF(OR($Y67="CMT",$Y67="PAZ"),1,0)</formula>
    </cfRule>
  </conditionalFormatting>
  <dataValidations count="3">
    <dataValidation type="list" allowBlank="1" showInputMessage="1" showErrorMessage="1" sqref="B21 B28 B42 B67 B4 B49">
      <formula1>TARİHSEÇ</formula1>
    </dataValidation>
    <dataValidation type="list" allowBlank="1" showInputMessage="1" showErrorMessage="1" sqref="D28:D39 D42:D46 D21:D25 D49:D63 D4:D18 D67:D146">
      <formula1>"X,x"</formula1>
    </dataValidation>
    <dataValidation type="list" allowBlank="1" showInputMessage="1" showErrorMessage="1" sqref="W3:X8">
      <formula1>"1,0"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9</vt:i4>
      </vt:variant>
    </vt:vector>
  </HeadingPairs>
  <TitlesOfParts>
    <vt:vector size="11" baseType="lpstr">
      <vt:lpstr>KURS BİTİŞ TARİH HESAPLAMA</vt:lpstr>
      <vt:lpstr>TATİLLER ve SEMİNER DÖNEMLERİ</vt:lpstr>
      <vt:lpstr>DRM</vt:lpstr>
      <vt:lpstr>işaret</vt:lpstr>
      <vt:lpstr>PLAN</vt:lpstr>
      <vt:lpstr>saat</vt:lpstr>
      <vt:lpstr>takvim</vt:lpstr>
      <vt:lpstr>TARİHSEÇ</vt:lpstr>
      <vt:lpstr>üçlü</vt:lpstr>
      <vt:lpstr>'KURS BİTİŞ TARİH HESAPLAMA'!Yazdırma_Alanı</vt:lpstr>
      <vt:lpstr>YILL</vt:lpstr>
    </vt:vector>
  </TitlesOfParts>
  <Company>Silentall Unattended Installer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admın</cp:lastModifiedBy>
  <cp:lastPrinted>2024-11-14T16:58:53Z</cp:lastPrinted>
  <dcterms:created xsi:type="dcterms:W3CDTF">2023-01-04T07:32:50Z</dcterms:created>
  <dcterms:modified xsi:type="dcterms:W3CDTF">2024-11-14T17:30:34Z</dcterms:modified>
</cp:coreProperties>
</file>